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3177aba27237006/Počítač/ADP 2025/"/>
    </mc:Choice>
  </mc:AlternateContent>
  <xr:revisionPtr revIDLastSave="732" documentId="8_{ADCDD777-7C2E-4E5F-91A2-AEE58341245D}" xr6:coauthVersionLast="47" xr6:coauthVersionMax="47" xr10:uidLastSave="{AF0F33EE-CB2C-4C6D-9666-71E9F80C278B}"/>
  <workbookProtection workbookAlgorithmName="SHA-512" workbookHashValue="q5ACiDtg11n6NqyBIQ5bN4OLDrHx6q8IkZX6ApNGZWS29Plpb3IeluhTljdrh50bOGBjOAevr6HeWLqDquzX/Q==" workbookSaltValue="e0fsLWfrwvsSqyLXoWNhng==" workbookSpinCount="100000" lockStructure="1"/>
  <bookViews>
    <workbookView minimized="1" xWindow="3132" yWindow="3132" windowWidth="7500" windowHeight="6000" xr2:uid="{6CACADFD-648C-48C1-A0C5-7E9A7709E720}"/>
  </bookViews>
  <sheets>
    <sheet name="L,M1 predpokladaná daň 2026" sheetId="3" r:id="rId1"/>
    <sheet name="N1 predpokladaná daň 2026" sheetId="11" r:id="rId2"/>
    <sheet name="M2,N2 predpokladaná daň 2026 " sheetId="12" r:id="rId3"/>
    <sheet name="sadzby 2026" sheetId="9" r:id="rId4"/>
    <sheet name="Kategórie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2" l="1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36" i="12"/>
  <c r="V35" i="12"/>
  <c r="K63" i="12"/>
  <c r="X62" i="12"/>
  <c r="U62" i="12"/>
  <c r="T62" i="12"/>
  <c r="Q62" i="12"/>
  <c r="N62" i="12"/>
  <c r="S62" i="12" s="1"/>
  <c r="I62" i="12"/>
  <c r="H62" i="12"/>
  <c r="X61" i="12"/>
  <c r="U61" i="12"/>
  <c r="T61" i="12"/>
  <c r="Q61" i="12"/>
  <c r="N61" i="12"/>
  <c r="O61" i="12" s="1"/>
  <c r="H61" i="12"/>
  <c r="I61" i="12" s="1"/>
  <c r="X60" i="12"/>
  <c r="U60" i="12"/>
  <c r="T60" i="12"/>
  <c r="Q60" i="12"/>
  <c r="N60" i="12"/>
  <c r="P60" i="12" s="1"/>
  <c r="I60" i="12"/>
  <c r="H60" i="12"/>
  <c r="X59" i="12"/>
  <c r="U59" i="12"/>
  <c r="T59" i="12"/>
  <c r="R59" i="12"/>
  <c r="Q59" i="12"/>
  <c r="N59" i="12"/>
  <c r="O59" i="12" s="1"/>
  <c r="I59" i="12"/>
  <c r="H59" i="12"/>
  <c r="X58" i="12"/>
  <c r="U58" i="12"/>
  <c r="T58" i="12"/>
  <c r="Q58" i="12"/>
  <c r="N58" i="12"/>
  <c r="R58" i="12" s="1"/>
  <c r="H58" i="12"/>
  <c r="I58" i="12" s="1"/>
  <c r="X57" i="12"/>
  <c r="U57" i="12"/>
  <c r="T57" i="12"/>
  <c r="Q57" i="12"/>
  <c r="N57" i="12"/>
  <c r="S57" i="12" s="1"/>
  <c r="H57" i="12"/>
  <c r="I57" i="12" s="1"/>
  <c r="X56" i="12"/>
  <c r="U56" i="12"/>
  <c r="T56" i="12"/>
  <c r="Q56" i="12"/>
  <c r="N56" i="12"/>
  <c r="R56" i="12" s="1"/>
  <c r="I56" i="12"/>
  <c r="H56" i="12"/>
  <c r="X55" i="12"/>
  <c r="U55" i="12"/>
  <c r="T55" i="12"/>
  <c r="Q55" i="12"/>
  <c r="N55" i="12"/>
  <c r="S55" i="12" s="1"/>
  <c r="H55" i="12"/>
  <c r="I55" i="12" s="1"/>
  <c r="X54" i="12"/>
  <c r="U54" i="12"/>
  <c r="T54" i="12"/>
  <c r="S54" i="12"/>
  <c r="R54" i="12"/>
  <c r="Q54" i="12"/>
  <c r="P54" i="12"/>
  <c r="O54" i="12"/>
  <c r="N54" i="12"/>
  <c r="I54" i="12"/>
  <c r="H54" i="12"/>
  <c r="X53" i="12"/>
  <c r="U53" i="12"/>
  <c r="T53" i="12"/>
  <c r="Q53" i="12"/>
  <c r="P53" i="12"/>
  <c r="N53" i="12"/>
  <c r="O53" i="12" s="1"/>
  <c r="H53" i="12"/>
  <c r="I53" i="12" s="1"/>
  <c r="X52" i="12"/>
  <c r="U52" i="12"/>
  <c r="T52" i="12"/>
  <c r="Q52" i="12"/>
  <c r="N52" i="12"/>
  <c r="P52" i="12" s="1"/>
  <c r="H52" i="12"/>
  <c r="I52" i="12" s="1"/>
  <c r="X51" i="12"/>
  <c r="U51" i="12"/>
  <c r="T51" i="12"/>
  <c r="Q51" i="12"/>
  <c r="N51" i="12"/>
  <c r="O51" i="12" s="1"/>
  <c r="H51" i="12"/>
  <c r="I51" i="12" s="1"/>
  <c r="X50" i="12"/>
  <c r="U50" i="12"/>
  <c r="T50" i="12"/>
  <c r="Q50" i="12"/>
  <c r="N50" i="12"/>
  <c r="R50" i="12" s="1"/>
  <c r="H50" i="12"/>
  <c r="I50" i="12" s="1"/>
  <c r="X49" i="12"/>
  <c r="U49" i="12"/>
  <c r="T49" i="12"/>
  <c r="Q49" i="12"/>
  <c r="N49" i="12"/>
  <c r="S49" i="12" s="1"/>
  <c r="H49" i="12"/>
  <c r="X48" i="12"/>
  <c r="U48" i="12"/>
  <c r="T48" i="12"/>
  <c r="Q48" i="12"/>
  <c r="N48" i="12"/>
  <c r="R48" i="12" s="1"/>
  <c r="H48" i="12"/>
  <c r="I48" i="12" s="1"/>
  <c r="X47" i="12"/>
  <c r="U47" i="12"/>
  <c r="T47" i="12"/>
  <c r="Q47" i="12"/>
  <c r="N47" i="12"/>
  <c r="S47" i="12" s="1"/>
  <c r="H47" i="12"/>
  <c r="I47" i="12" s="1"/>
  <c r="X46" i="12"/>
  <c r="U46" i="12"/>
  <c r="T46" i="12"/>
  <c r="Q46" i="12"/>
  <c r="N46" i="12"/>
  <c r="R46" i="12" s="1"/>
  <c r="I46" i="12"/>
  <c r="H46" i="12"/>
  <c r="X45" i="12"/>
  <c r="U45" i="12"/>
  <c r="T45" i="12"/>
  <c r="N45" i="12"/>
  <c r="O45" i="12" s="1"/>
  <c r="H45" i="12"/>
  <c r="I45" i="12" s="1"/>
  <c r="X44" i="12"/>
  <c r="U44" i="12"/>
  <c r="T44" i="12"/>
  <c r="N44" i="12"/>
  <c r="H44" i="12"/>
  <c r="I44" i="12" s="1"/>
  <c r="X43" i="12"/>
  <c r="U43" i="12"/>
  <c r="T43" i="12"/>
  <c r="N43" i="12"/>
  <c r="O43" i="12" s="1"/>
  <c r="H43" i="12"/>
  <c r="I43" i="12" s="1"/>
  <c r="X42" i="12"/>
  <c r="U42" i="12"/>
  <c r="T42" i="12"/>
  <c r="N42" i="12"/>
  <c r="R42" i="12" s="1"/>
  <c r="H42" i="12"/>
  <c r="X41" i="12"/>
  <c r="U41" i="12"/>
  <c r="T41" i="12"/>
  <c r="N41" i="12"/>
  <c r="H41" i="12"/>
  <c r="X40" i="12"/>
  <c r="U40" i="12"/>
  <c r="T40" i="12"/>
  <c r="N40" i="12"/>
  <c r="R40" i="12" s="1"/>
  <c r="H40" i="12"/>
  <c r="I40" i="12" s="1"/>
  <c r="X39" i="12"/>
  <c r="U39" i="12"/>
  <c r="T39" i="12"/>
  <c r="N39" i="12"/>
  <c r="H39" i="12"/>
  <c r="I39" i="12" s="1"/>
  <c r="X38" i="12"/>
  <c r="U38" i="12"/>
  <c r="T38" i="12"/>
  <c r="N38" i="12"/>
  <c r="O38" i="12" s="1"/>
  <c r="P38" i="12" s="1"/>
  <c r="Q38" i="12" s="1"/>
  <c r="H38" i="12"/>
  <c r="I38" i="12" s="1"/>
  <c r="X37" i="12"/>
  <c r="U37" i="12"/>
  <c r="T37" i="12"/>
  <c r="N37" i="12"/>
  <c r="O37" i="12" s="1"/>
  <c r="P37" i="12" s="1"/>
  <c r="Q37" i="12" s="1"/>
  <c r="H37" i="12"/>
  <c r="I37" i="12" s="1"/>
  <c r="X36" i="12"/>
  <c r="U36" i="12"/>
  <c r="T36" i="12"/>
  <c r="N36" i="12"/>
  <c r="R36" i="12" s="1"/>
  <c r="H36" i="12"/>
  <c r="I36" i="12" s="1"/>
  <c r="X35" i="12"/>
  <c r="U35" i="12"/>
  <c r="T35" i="12"/>
  <c r="N35" i="12"/>
  <c r="H35" i="12"/>
  <c r="I35" i="12" s="1"/>
  <c r="O20" i="12"/>
  <c r="O19" i="12"/>
  <c r="O18" i="12"/>
  <c r="O17" i="12"/>
  <c r="O16" i="12"/>
  <c r="N16" i="12"/>
  <c r="N17" i="12" s="1"/>
  <c r="N18" i="12" s="1"/>
  <c r="N19" i="12" s="1"/>
  <c r="O11" i="12"/>
  <c r="O10" i="12"/>
  <c r="O9" i="12"/>
  <c r="O8" i="12"/>
  <c r="O7" i="12"/>
  <c r="N7" i="12"/>
  <c r="N8" i="12" s="1"/>
  <c r="N9" i="12" s="1"/>
  <c r="N10" i="12" s="1"/>
  <c r="K63" i="11"/>
  <c r="X62" i="11"/>
  <c r="V62" i="11"/>
  <c r="U62" i="11"/>
  <c r="T62" i="11"/>
  <c r="Q62" i="11"/>
  <c r="Y62" i="11" s="1"/>
  <c r="N62" i="11"/>
  <c r="S62" i="11" s="1"/>
  <c r="I62" i="11"/>
  <c r="H62" i="11"/>
  <c r="X61" i="11"/>
  <c r="V61" i="11"/>
  <c r="U61" i="11"/>
  <c r="T61" i="11"/>
  <c r="Q61" i="11"/>
  <c r="Y61" i="11" s="1"/>
  <c r="Z61" i="11" s="1"/>
  <c r="N61" i="11"/>
  <c r="O61" i="11" s="1"/>
  <c r="I61" i="11"/>
  <c r="H61" i="11"/>
  <c r="X60" i="11"/>
  <c r="V60" i="11"/>
  <c r="U60" i="11"/>
  <c r="T60" i="11"/>
  <c r="R60" i="11"/>
  <c r="Q60" i="11"/>
  <c r="Y60" i="11" s="1"/>
  <c r="Z60" i="11" s="1"/>
  <c r="N60" i="11"/>
  <c r="P60" i="11" s="1"/>
  <c r="H60" i="11"/>
  <c r="I60" i="11" s="1"/>
  <c r="X59" i="11"/>
  <c r="V59" i="11"/>
  <c r="U59" i="11"/>
  <c r="T59" i="11"/>
  <c r="Q59" i="11"/>
  <c r="Y59" i="11" s="1"/>
  <c r="Z59" i="11" s="1"/>
  <c r="N59" i="11"/>
  <c r="S59" i="11" s="1"/>
  <c r="H59" i="11"/>
  <c r="I59" i="11" s="1"/>
  <c r="X58" i="11"/>
  <c r="V58" i="11"/>
  <c r="U58" i="11"/>
  <c r="T58" i="11"/>
  <c r="Q58" i="11"/>
  <c r="Y58" i="11" s="1"/>
  <c r="Z58" i="11" s="1"/>
  <c r="P58" i="11"/>
  <c r="O58" i="11"/>
  <c r="N58" i="11"/>
  <c r="S58" i="11" s="1"/>
  <c r="H58" i="11"/>
  <c r="X57" i="11"/>
  <c r="V57" i="11"/>
  <c r="U57" i="11"/>
  <c r="T57" i="11"/>
  <c r="Y57" i="11" s="1"/>
  <c r="Z57" i="11" s="1"/>
  <c r="S57" i="11"/>
  <c r="R57" i="11"/>
  <c r="Q57" i="11"/>
  <c r="P57" i="11"/>
  <c r="O57" i="11"/>
  <c r="N57" i="11"/>
  <c r="H57" i="11"/>
  <c r="I57" i="11" s="1"/>
  <c r="X56" i="11"/>
  <c r="V56" i="11"/>
  <c r="U56" i="11"/>
  <c r="T56" i="11"/>
  <c r="Q56" i="11"/>
  <c r="Y56" i="11" s="1"/>
  <c r="N56" i="11"/>
  <c r="S56" i="11" s="1"/>
  <c r="I56" i="11"/>
  <c r="H56" i="11"/>
  <c r="X55" i="11"/>
  <c r="V55" i="11"/>
  <c r="U55" i="11"/>
  <c r="T55" i="11"/>
  <c r="Q55" i="11"/>
  <c r="Y55" i="11" s="1"/>
  <c r="N55" i="11"/>
  <c r="S55" i="11" s="1"/>
  <c r="H55" i="11"/>
  <c r="I55" i="11" s="1"/>
  <c r="X54" i="11"/>
  <c r="V54" i="11"/>
  <c r="U54" i="11"/>
  <c r="T54" i="11"/>
  <c r="Q54" i="11"/>
  <c r="Y54" i="11" s="1"/>
  <c r="P54" i="11"/>
  <c r="N54" i="11"/>
  <c r="S54" i="11" s="1"/>
  <c r="I54" i="11"/>
  <c r="H54" i="11"/>
  <c r="Y53" i="11"/>
  <c r="Z53" i="11" s="1"/>
  <c r="X53" i="11"/>
  <c r="V53" i="11"/>
  <c r="U53" i="11"/>
  <c r="T53" i="11"/>
  <c r="Q53" i="11"/>
  <c r="N53" i="11"/>
  <c r="O53" i="11" s="1"/>
  <c r="H53" i="11"/>
  <c r="I53" i="11" s="1"/>
  <c r="X52" i="11"/>
  <c r="V52" i="11"/>
  <c r="U52" i="11"/>
  <c r="T52" i="11"/>
  <c r="R52" i="11"/>
  <c r="Q52" i="11"/>
  <c r="Y52" i="11" s="1"/>
  <c r="Z52" i="11" s="1"/>
  <c r="P52" i="11"/>
  <c r="O52" i="11"/>
  <c r="N52" i="11"/>
  <c r="S52" i="11" s="1"/>
  <c r="H52" i="11"/>
  <c r="I52" i="11" s="1"/>
  <c r="X51" i="11"/>
  <c r="V51" i="11"/>
  <c r="U51" i="11"/>
  <c r="T51" i="11"/>
  <c r="Y51" i="11" s="1"/>
  <c r="Z51" i="11" s="1"/>
  <c r="S51" i="11"/>
  <c r="R51" i="11"/>
  <c r="Q51" i="11"/>
  <c r="P51" i="11"/>
  <c r="N51" i="11"/>
  <c r="O51" i="11" s="1"/>
  <c r="H51" i="11"/>
  <c r="I51" i="11" s="1"/>
  <c r="X50" i="11"/>
  <c r="V50" i="11"/>
  <c r="U50" i="11"/>
  <c r="T50" i="11"/>
  <c r="Q50" i="11"/>
  <c r="N50" i="11"/>
  <c r="R50" i="11" s="1"/>
  <c r="H50" i="11"/>
  <c r="I50" i="11" s="1"/>
  <c r="X49" i="11"/>
  <c r="V49" i="11"/>
  <c r="U49" i="11"/>
  <c r="T49" i="11"/>
  <c r="Q49" i="11"/>
  <c r="N49" i="11"/>
  <c r="S49" i="11" s="1"/>
  <c r="H49" i="11"/>
  <c r="I49" i="11" s="1"/>
  <c r="X48" i="11"/>
  <c r="V48" i="11"/>
  <c r="U48" i="11"/>
  <c r="T48" i="11"/>
  <c r="Q48" i="11"/>
  <c r="N48" i="11"/>
  <c r="S48" i="11" s="1"/>
  <c r="I48" i="11"/>
  <c r="H48" i="11"/>
  <c r="X47" i="11"/>
  <c r="V47" i="11"/>
  <c r="U47" i="11"/>
  <c r="T47" i="11"/>
  <c r="Q47" i="11"/>
  <c r="Y47" i="11" s="1"/>
  <c r="N47" i="11"/>
  <c r="O47" i="11" s="1"/>
  <c r="H47" i="11"/>
  <c r="I47" i="11" s="1"/>
  <c r="Y46" i="11"/>
  <c r="X46" i="11"/>
  <c r="V46" i="11"/>
  <c r="Z46" i="11" s="1"/>
  <c r="U46" i="11"/>
  <c r="T46" i="11"/>
  <c r="Q46" i="11"/>
  <c r="P46" i="11"/>
  <c r="N46" i="11"/>
  <c r="S46" i="11" s="1"/>
  <c r="I46" i="11"/>
  <c r="H46" i="11"/>
  <c r="X45" i="11"/>
  <c r="V45" i="11"/>
  <c r="U45" i="11"/>
  <c r="T45" i="11"/>
  <c r="Q45" i="11"/>
  <c r="Y45" i="11" s="1"/>
  <c r="Z45" i="11" s="1"/>
  <c r="N45" i="11"/>
  <c r="O45" i="11" s="1"/>
  <c r="H45" i="11"/>
  <c r="I45" i="11" s="1"/>
  <c r="X44" i="11"/>
  <c r="V44" i="11"/>
  <c r="U44" i="11"/>
  <c r="T44" i="11"/>
  <c r="R44" i="11"/>
  <c r="Q44" i="11"/>
  <c r="Y44" i="11" s="1"/>
  <c r="Z44" i="11" s="1"/>
  <c r="O44" i="11"/>
  <c r="N44" i="11"/>
  <c r="P44" i="11" s="1"/>
  <c r="H44" i="11"/>
  <c r="I44" i="11" s="1"/>
  <c r="X43" i="11"/>
  <c r="V43" i="11"/>
  <c r="U43" i="11"/>
  <c r="T43" i="11"/>
  <c r="S43" i="11"/>
  <c r="Q43" i="11"/>
  <c r="Y43" i="11" s="1"/>
  <c r="N43" i="11"/>
  <c r="O43" i="11" s="1"/>
  <c r="H43" i="11"/>
  <c r="I43" i="11" s="1"/>
  <c r="X42" i="11"/>
  <c r="V42" i="11"/>
  <c r="U42" i="11"/>
  <c r="T42" i="11"/>
  <c r="Q42" i="11"/>
  <c r="Y42" i="11" s="1"/>
  <c r="Z42" i="11" s="1"/>
  <c r="O42" i="11"/>
  <c r="N42" i="11"/>
  <c r="R42" i="11" s="1"/>
  <c r="H42" i="11"/>
  <c r="X41" i="11"/>
  <c r="V41" i="11"/>
  <c r="U41" i="11"/>
  <c r="T41" i="11"/>
  <c r="Q41" i="11"/>
  <c r="N41" i="11"/>
  <c r="O41" i="11" s="1"/>
  <c r="H41" i="11"/>
  <c r="I41" i="11" s="1"/>
  <c r="X40" i="11"/>
  <c r="V40" i="11"/>
  <c r="U40" i="11"/>
  <c r="T40" i="11"/>
  <c r="N40" i="11"/>
  <c r="H40" i="11"/>
  <c r="I40" i="11" s="1"/>
  <c r="X39" i="11"/>
  <c r="V39" i="11"/>
  <c r="U39" i="11"/>
  <c r="T39" i="11"/>
  <c r="N39" i="11"/>
  <c r="H39" i="11"/>
  <c r="I39" i="11" s="1"/>
  <c r="X38" i="11"/>
  <c r="V38" i="11"/>
  <c r="U38" i="11"/>
  <c r="T38" i="11"/>
  <c r="N38" i="11"/>
  <c r="O38" i="11" s="1"/>
  <c r="P38" i="11" s="1"/>
  <c r="Q38" i="11" s="1"/>
  <c r="Y38" i="11" s="1"/>
  <c r="I38" i="11"/>
  <c r="H38" i="11"/>
  <c r="X37" i="11"/>
  <c r="V37" i="11"/>
  <c r="U37" i="11"/>
  <c r="T37" i="11"/>
  <c r="N37" i="11"/>
  <c r="O37" i="11" s="1"/>
  <c r="P37" i="11" s="1"/>
  <c r="Q37" i="11" s="1"/>
  <c r="Y37" i="11" s="1"/>
  <c r="Z37" i="11" s="1"/>
  <c r="H37" i="11"/>
  <c r="I37" i="11" s="1"/>
  <c r="X36" i="11"/>
  <c r="V36" i="11"/>
  <c r="U36" i="11"/>
  <c r="T36" i="11"/>
  <c r="N36" i="11"/>
  <c r="R36" i="11" s="1"/>
  <c r="I36" i="11"/>
  <c r="H36" i="11"/>
  <c r="X35" i="11"/>
  <c r="V35" i="11"/>
  <c r="U35" i="11"/>
  <c r="T35" i="11"/>
  <c r="N35" i="11"/>
  <c r="O35" i="11" s="1"/>
  <c r="P35" i="11" s="1"/>
  <c r="Q35" i="11" s="1"/>
  <c r="H35" i="11"/>
  <c r="I35" i="11" s="1"/>
  <c r="O20" i="11"/>
  <c r="O19" i="11"/>
  <c r="O18" i="11"/>
  <c r="O17" i="11"/>
  <c r="O16" i="11"/>
  <c r="N16" i="11"/>
  <c r="N17" i="11" s="1"/>
  <c r="N18" i="11" s="1"/>
  <c r="N19" i="11" s="1"/>
  <c r="O11" i="11"/>
  <c r="O10" i="11"/>
  <c r="O9" i="11"/>
  <c r="O8" i="11"/>
  <c r="O7" i="11"/>
  <c r="N7" i="11"/>
  <c r="N8" i="11" s="1"/>
  <c r="N9" i="11" s="1"/>
  <c r="N10" i="11" s="1"/>
  <c r="V38" i="3"/>
  <c r="K63" i="3"/>
  <c r="X62" i="3"/>
  <c r="V62" i="3"/>
  <c r="U62" i="3"/>
  <c r="T62" i="3"/>
  <c r="Q62" i="3"/>
  <c r="N62" i="3"/>
  <c r="P62" i="3" s="1"/>
  <c r="H62" i="3"/>
  <c r="X61" i="3"/>
  <c r="V61" i="3"/>
  <c r="U61" i="3"/>
  <c r="T61" i="3"/>
  <c r="Q61" i="3"/>
  <c r="N61" i="3"/>
  <c r="P61" i="3" s="1"/>
  <c r="H61" i="3"/>
  <c r="I61" i="3" s="1"/>
  <c r="X60" i="3"/>
  <c r="V60" i="3"/>
  <c r="U60" i="3"/>
  <c r="T60" i="3"/>
  <c r="Q60" i="3"/>
  <c r="N60" i="3"/>
  <c r="P60" i="3" s="1"/>
  <c r="H60" i="3"/>
  <c r="I60" i="3" s="1"/>
  <c r="X59" i="3"/>
  <c r="V59" i="3"/>
  <c r="U59" i="3"/>
  <c r="T59" i="3"/>
  <c r="Q59" i="3"/>
  <c r="N59" i="3"/>
  <c r="R59" i="3" s="1"/>
  <c r="H59" i="3"/>
  <c r="I59" i="3" s="1"/>
  <c r="X58" i="3"/>
  <c r="V58" i="3"/>
  <c r="U58" i="3"/>
  <c r="T58" i="3"/>
  <c r="Q58" i="3"/>
  <c r="N58" i="3"/>
  <c r="P58" i="3" s="1"/>
  <c r="H58" i="3"/>
  <c r="I58" i="3" s="1"/>
  <c r="X57" i="3"/>
  <c r="V57" i="3"/>
  <c r="U57" i="3"/>
  <c r="T57" i="3"/>
  <c r="Q57" i="3"/>
  <c r="N57" i="3"/>
  <c r="S57" i="3" s="1"/>
  <c r="H57" i="3"/>
  <c r="I57" i="3" s="1"/>
  <c r="X56" i="3"/>
  <c r="V56" i="3"/>
  <c r="U56" i="3"/>
  <c r="T56" i="3"/>
  <c r="Q56" i="3"/>
  <c r="N56" i="3"/>
  <c r="S56" i="3" s="1"/>
  <c r="H56" i="3"/>
  <c r="I56" i="3" s="1"/>
  <c r="X55" i="3"/>
  <c r="V55" i="3"/>
  <c r="U55" i="3"/>
  <c r="T55" i="3"/>
  <c r="Q55" i="3"/>
  <c r="N55" i="3"/>
  <c r="S55" i="3" s="1"/>
  <c r="H55" i="3"/>
  <c r="X54" i="3"/>
  <c r="V54" i="3"/>
  <c r="U54" i="3"/>
  <c r="T54" i="3"/>
  <c r="Q54" i="3"/>
  <c r="N54" i="3"/>
  <c r="R54" i="3" s="1"/>
  <c r="H54" i="3"/>
  <c r="X53" i="3"/>
  <c r="V53" i="3"/>
  <c r="U53" i="3"/>
  <c r="T53" i="3"/>
  <c r="Q53" i="3"/>
  <c r="N53" i="3"/>
  <c r="P53" i="3" s="1"/>
  <c r="H53" i="3"/>
  <c r="I53" i="3" s="1"/>
  <c r="X52" i="3"/>
  <c r="V52" i="3"/>
  <c r="U52" i="3"/>
  <c r="T52" i="3"/>
  <c r="Q52" i="3"/>
  <c r="N52" i="3"/>
  <c r="P52" i="3" s="1"/>
  <c r="H52" i="3"/>
  <c r="I52" i="3" s="1"/>
  <c r="X51" i="3"/>
  <c r="V51" i="3"/>
  <c r="U51" i="3"/>
  <c r="T51" i="3"/>
  <c r="Q51" i="3"/>
  <c r="N51" i="3"/>
  <c r="R51" i="3" s="1"/>
  <c r="H51" i="3"/>
  <c r="I51" i="3" s="1"/>
  <c r="X50" i="3"/>
  <c r="V50" i="3"/>
  <c r="U50" i="3"/>
  <c r="T50" i="3"/>
  <c r="Q50" i="3"/>
  <c r="N50" i="3"/>
  <c r="S50" i="3" s="1"/>
  <c r="H50" i="3"/>
  <c r="I50" i="3" s="1"/>
  <c r="X49" i="3"/>
  <c r="V49" i="3"/>
  <c r="U49" i="3"/>
  <c r="T49" i="3"/>
  <c r="Q49" i="3"/>
  <c r="N49" i="3"/>
  <c r="S49" i="3" s="1"/>
  <c r="H49" i="3"/>
  <c r="I49" i="3" s="1"/>
  <c r="X48" i="3"/>
  <c r="V48" i="3"/>
  <c r="U48" i="3"/>
  <c r="T48" i="3"/>
  <c r="Q48" i="3"/>
  <c r="N48" i="3"/>
  <c r="S48" i="3" s="1"/>
  <c r="H48" i="3"/>
  <c r="I48" i="3" s="1"/>
  <c r="X47" i="3"/>
  <c r="V47" i="3"/>
  <c r="U47" i="3"/>
  <c r="T47" i="3"/>
  <c r="Q47" i="3"/>
  <c r="N47" i="3"/>
  <c r="S47" i="3" s="1"/>
  <c r="H47" i="3"/>
  <c r="I47" i="3" s="1"/>
  <c r="X46" i="3"/>
  <c r="V46" i="3"/>
  <c r="U46" i="3"/>
  <c r="T46" i="3"/>
  <c r="Q46" i="3"/>
  <c r="N46" i="3"/>
  <c r="R46" i="3" s="1"/>
  <c r="H46" i="3"/>
  <c r="X45" i="3"/>
  <c r="V45" i="3"/>
  <c r="U45" i="3"/>
  <c r="T45" i="3"/>
  <c r="Q45" i="3"/>
  <c r="N45" i="3"/>
  <c r="P45" i="3" s="1"/>
  <c r="H45" i="3"/>
  <c r="I45" i="3" s="1"/>
  <c r="X44" i="3"/>
  <c r="V44" i="3"/>
  <c r="U44" i="3"/>
  <c r="T44" i="3"/>
  <c r="Q44" i="3"/>
  <c r="N44" i="3"/>
  <c r="P44" i="3" s="1"/>
  <c r="H44" i="3"/>
  <c r="I44" i="3" s="1"/>
  <c r="X43" i="3"/>
  <c r="V43" i="3"/>
  <c r="U43" i="3"/>
  <c r="T43" i="3"/>
  <c r="Q43" i="3"/>
  <c r="N43" i="3"/>
  <c r="O43" i="3" s="1"/>
  <c r="H43" i="3"/>
  <c r="I43" i="3" s="1"/>
  <c r="X42" i="3"/>
  <c r="V42" i="3"/>
  <c r="U42" i="3"/>
  <c r="T42" i="3"/>
  <c r="Q42" i="3"/>
  <c r="N42" i="3"/>
  <c r="R42" i="3" s="1"/>
  <c r="H42" i="3"/>
  <c r="I42" i="3" s="1"/>
  <c r="X41" i="3"/>
  <c r="V41" i="3"/>
  <c r="U41" i="3"/>
  <c r="T41" i="3"/>
  <c r="Q41" i="3"/>
  <c r="N41" i="3"/>
  <c r="S41" i="3" s="1"/>
  <c r="H41" i="3"/>
  <c r="I41" i="3" s="1"/>
  <c r="X40" i="3"/>
  <c r="V40" i="3"/>
  <c r="U40" i="3"/>
  <c r="T40" i="3"/>
  <c r="Q40" i="3"/>
  <c r="N40" i="3"/>
  <c r="S40" i="3" s="1"/>
  <c r="H40" i="3"/>
  <c r="I40" i="3" s="1"/>
  <c r="X39" i="3"/>
  <c r="V39" i="3"/>
  <c r="U39" i="3"/>
  <c r="T39" i="3"/>
  <c r="N39" i="3"/>
  <c r="H39" i="3"/>
  <c r="X38" i="3"/>
  <c r="U38" i="3"/>
  <c r="T38" i="3"/>
  <c r="N38" i="3"/>
  <c r="R38" i="3" s="1"/>
  <c r="H38" i="3"/>
  <c r="X37" i="3"/>
  <c r="V37" i="3"/>
  <c r="U37" i="3"/>
  <c r="N37" i="3"/>
  <c r="O37" i="3" s="1"/>
  <c r="H37" i="3"/>
  <c r="I37" i="3" s="1"/>
  <c r="X36" i="3"/>
  <c r="V36" i="3"/>
  <c r="U36" i="3"/>
  <c r="T36" i="3"/>
  <c r="N36" i="3"/>
  <c r="H36" i="3"/>
  <c r="I36" i="3" s="1"/>
  <c r="X35" i="3"/>
  <c r="V35" i="3"/>
  <c r="U35" i="3"/>
  <c r="T35" i="3"/>
  <c r="N35" i="3"/>
  <c r="O35" i="3" s="1"/>
  <c r="H35" i="3"/>
  <c r="I35" i="3" s="1"/>
  <c r="O20" i="3"/>
  <c r="O19" i="3"/>
  <c r="O18" i="3"/>
  <c r="O17" i="3"/>
  <c r="O16" i="3"/>
  <c r="N16" i="3"/>
  <c r="N17" i="3" s="1"/>
  <c r="N18" i="3" s="1"/>
  <c r="N19" i="3" s="1"/>
  <c r="O11" i="3"/>
  <c r="O10" i="3"/>
  <c r="O9" i="3"/>
  <c r="O8" i="3"/>
  <c r="O7" i="3"/>
  <c r="N7" i="3"/>
  <c r="N8" i="3" s="1"/>
  <c r="N9" i="3" s="1"/>
  <c r="N10" i="3" s="1"/>
  <c r="P51" i="12" l="1"/>
  <c r="S50" i="12"/>
  <c r="R51" i="12"/>
  <c r="P61" i="12"/>
  <c r="O62" i="12"/>
  <c r="S51" i="12"/>
  <c r="P62" i="12"/>
  <c r="O36" i="12"/>
  <c r="P36" i="12" s="1"/>
  <c r="Q36" i="12" s="1"/>
  <c r="Y36" i="12" s="1"/>
  <c r="Z36" i="12" s="1"/>
  <c r="AA36" i="12" s="1"/>
  <c r="AC36" i="12" s="1"/>
  <c r="S59" i="12"/>
  <c r="R62" i="12"/>
  <c r="Z38" i="11"/>
  <c r="P45" i="11"/>
  <c r="P41" i="11"/>
  <c r="Z54" i="11"/>
  <c r="Z43" i="11"/>
  <c r="O46" i="11"/>
  <c r="P53" i="11"/>
  <c r="R58" i="11"/>
  <c r="O59" i="11"/>
  <c r="O62" i="11"/>
  <c r="R41" i="11"/>
  <c r="S41" i="11"/>
  <c r="P43" i="11"/>
  <c r="O49" i="11"/>
  <c r="O54" i="11"/>
  <c r="P59" i="11"/>
  <c r="P62" i="11"/>
  <c r="S36" i="11"/>
  <c r="Y49" i="11"/>
  <c r="Y50" i="11"/>
  <c r="Z50" i="11" s="1"/>
  <c r="AB50" i="11" s="1"/>
  <c r="Y35" i="11"/>
  <c r="Z35" i="11" s="1"/>
  <c r="Y41" i="11"/>
  <c r="S42" i="11"/>
  <c r="R46" i="11"/>
  <c r="R35" i="11"/>
  <c r="S35" i="11" s="1"/>
  <c r="O36" i="11"/>
  <c r="P36" i="11" s="1"/>
  <c r="Q36" i="11" s="1"/>
  <c r="Y36" i="11" s="1"/>
  <c r="Z36" i="11" s="1"/>
  <c r="R43" i="11"/>
  <c r="R49" i="11"/>
  <c r="S50" i="11"/>
  <c r="R59" i="11"/>
  <c r="O60" i="11"/>
  <c r="Z62" i="11"/>
  <c r="AB62" i="11" s="1"/>
  <c r="P61" i="11"/>
  <c r="P45" i="12"/>
  <c r="Q45" i="12" s="1"/>
  <c r="Y45" i="12" s="1"/>
  <c r="Z45" i="12" s="1"/>
  <c r="AA45" i="12" s="1"/>
  <c r="AC45" i="12" s="1"/>
  <c r="R44" i="12"/>
  <c r="O42" i="12"/>
  <c r="P42" i="12" s="1"/>
  <c r="Q42" i="12" s="1"/>
  <c r="Y42" i="12" s="1"/>
  <c r="Z42" i="12" s="1"/>
  <c r="AB42" i="12" s="1"/>
  <c r="R41" i="12"/>
  <c r="S41" i="12" s="1"/>
  <c r="S40" i="12"/>
  <c r="Y51" i="12"/>
  <c r="Z51" i="12" s="1"/>
  <c r="AA51" i="12" s="1"/>
  <c r="AC51" i="12" s="1"/>
  <c r="Y38" i="12"/>
  <c r="Z38" i="12" s="1"/>
  <c r="Y59" i="12"/>
  <c r="Z59" i="12" s="1"/>
  <c r="Y55" i="12"/>
  <c r="Z55" i="12" s="1"/>
  <c r="Y56" i="12"/>
  <c r="Z56" i="12" s="1"/>
  <c r="O46" i="12"/>
  <c r="P43" i="12"/>
  <c r="Q43" i="12" s="1"/>
  <c r="Y43" i="12" s="1"/>
  <c r="Z43" i="12" s="1"/>
  <c r="P46" i="12"/>
  <c r="S56" i="12"/>
  <c r="P57" i="12"/>
  <c r="O35" i="12"/>
  <c r="P35" i="12" s="1"/>
  <c r="Q35" i="12" s="1"/>
  <c r="Y35" i="12" s="1"/>
  <c r="Z35" i="12" s="1"/>
  <c r="S42" i="12"/>
  <c r="Y47" i="12"/>
  <c r="Z47" i="12" s="1"/>
  <c r="Y48" i="12"/>
  <c r="Z48" i="12" s="1"/>
  <c r="O49" i="12"/>
  <c r="O52" i="12"/>
  <c r="O58" i="12"/>
  <c r="Y60" i="12"/>
  <c r="Z60" i="12" s="1"/>
  <c r="AA60" i="12" s="1"/>
  <c r="AC60" i="12" s="1"/>
  <c r="O57" i="12"/>
  <c r="Y61" i="12"/>
  <c r="Z61" i="12" s="1"/>
  <c r="R43" i="12"/>
  <c r="S43" i="12" s="1"/>
  <c r="S46" i="12"/>
  <c r="S48" i="12"/>
  <c r="P49" i="12"/>
  <c r="Y52" i="12"/>
  <c r="Z52" i="12" s="1"/>
  <c r="AB52" i="12" s="1"/>
  <c r="Y54" i="12"/>
  <c r="Z54" i="12" s="1"/>
  <c r="R57" i="12"/>
  <c r="P58" i="12"/>
  <c r="R60" i="12"/>
  <c r="Y62" i="12"/>
  <c r="Z62" i="12" s="1"/>
  <c r="O50" i="12"/>
  <c r="R52" i="12"/>
  <c r="Y57" i="12"/>
  <c r="Z57" i="12" s="1"/>
  <c r="AB57" i="12" s="1"/>
  <c r="Y58" i="12"/>
  <c r="Z58" i="12" s="1"/>
  <c r="AB58" i="12" s="1"/>
  <c r="R35" i="12"/>
  <c r="S35" i="12" s="1"/>
  <c r="O41" i="12"/>
  <c r="P41" i="12" s="1"/>
  <c r="Q41" i="12" s="1"/>
  <c r="Y41" i="12" s="1"/>
  <c r="Z41" i="12" s="1"/>
  <c r="AB41" i="12" s="1"/>
  <c r="O44" i="12"/>
  <c r="P44" i="12" s="1"/>
  <c r="Q44" i="12" s="1"/>
  <c r="Y44" i="12" s="1"/>
  <c r="Z44" i="12" s="1"/>
  <c r="AB44" i="12" s="1"/>
  <c r="Y46" i="12"/>
  <c r="Z46" i="12" s="1"/>
  <c r="R49" i="12"/>
  <c r="Y50" i="12"/>
  <c r="Z50" i="12" s="1"/>
  <c r="AB50" i="12" s="1"/>
  <c r="S58" i="12"/>
  <c r="P59" i="12"/>
  <c r="Y53" i="12"/>
  <c r="Z53" i="12" s="1"/>
  <c r="O60" i="12"/>
  <c r="S36" i="12"/>
  <c r="Y37" i="12"/>
  <c r="Z37" i="12" s="1"/>
  <c r="AA37" i="12" s="1"/>
  <c r="AB37" i="12" s="1"/>
  <c r="Y49" i="12"/>
  <c r="Z49" i="12" s="1"/>
  <c r="I49" i="12"/>
  <c r="R37" i="12"/>
  <c r="S37" i="12" s="1"/>
  <c r="O40" i="12"/>
  <c r="P40" i="12" s="1"/>
  <c r="Q40" i="12" s="1"/>
  <c r="Y40" i="12" s="1"/>
  <c r="Z40" i="12" s="1"/>
  <c r="I42" i="12"/>
  <c r="S44" i="12"/>
  <c r="R45" i="12"/>
  <c r="S45" i="12" s="1"/>
  <c r="P47" i="12"/>
  <c r="O48" i="12"/>
  <c r="S52" i="12"/>
  <c r="R53" i="12"/>
  <c r="P55" i="12"/>
  <c r="O56" i="12"/>
  <c r="S60" i="12"/>
  <c r="R61" i="12"/>
  <c r="I41" i="12"/>
  <c r="O47" i="12"/>
  <c r="R38" i="12"/>
  <c r="S38" i="12" s="1"/>
  <c r="P48" i="12"/>
  <c r="S53" i="12"/>
  <c r="P56" i="12"/>
  <c r="S61" i="12"/>
  <c r="R39" i="12"/>
  <c r="S39" i="12" s="1"/>
  <c r="R47" i="12"/>
  <c r="R55" i="12"/>
  <c r="O39" i="12"/>
  <c r="P39" i="12" s="1"/>
  <c r="Q39" i="12" s="1"/>
  <c r="Y39" i="12" s="1"/>
  <c r="Z39" i="12" s="1"/>
  <c r="O55" i="12"/>
  <c r="P50" i="12"/>
  <c r="AA42" i="11"/>
  <c r="AB42" i="11"/>
  <c r="AA50" i="11"/>
  <c r="AC50" i="11" s="1"/>
  <c r="AB51" i="11"/>
  <c r="AA51" i="11"/>
  <c r="AC51" i="11" s="1"/>
  <c r="AB38" i="11"/>
  <c r="AA38" i="11"/>
  <c r="AC38" i="11" s="1"/>
  <c r="AB45" i="11"/>
  <c r="AA45" i="11"/>
  <c r="AC45" i="11" s="1"/>
  <c r="Z41" i="11"/>
  <c r="AA44" i="11"/>
  <c r="AC44" i="11" s="1"/>
  <c r="AB44" i="11"/>
  <c r="AB46" i="11"/>
  <c r="AA46" i="11"/>
  <c r="AC46" i="11" s="1"/>
  <c r="Z47" i="11"/>
  <c r="AB53" i="11"/>
  <c r="AA53" i="11"/>
  <c r="AC53" i="11" s="1"/>
  <c r="AA60" i="11"/>
  <c r="AC60" i="11" s="1"/>
  <c r="AB60" i="11"/>
  <c r="AA36" i="11"/>
  <c r="AC36" i="11" s="1"/>
  <c r="AB36" i="11"/>
  <c r="AB61" i="11"/>
  <c r="AA61" i="11"/>
  <c r="AC61" i="11" s="1"/>
  <c r="AC42" i="11"/>
  <c r="Z49" i="11"/>
  <c r="AB54" i="11"/>
  <c r="AA54" i="11"/>
  <c r="AC54" i="11" s="1"/>
  <c r="Z55" i="11"/>
  <c r="Z56" i="11"/>
  <c r="AB59" i="11"/>
  <c r="AA59" i="11"/>
  <c r="AA43" i="11"/>
  <c r="AC43" i="11" s="1"/>
  <c r="AB43" i="11"/>
  <c r="AA52" i="11"/>
  <c r="AC52" i="11" s="1"/>
  <c r="AB52" i="11"/>
  <c r="AB57" i="11"/>
  <c r="AA57" i="11"/>
  <c r="AA58" i="11"/>
  <c r="AC58" i="11" s="1"/>
  <c r="AB58" i="11"/>
  <c r="AB35" i="11"/>
  <c r="AA35" i="11"/>
  <c r="AB37" i="11"/>
  <c r="AA37" i="11"/>
  <c r="AC35" i="11"/>
  <c r="R37" i="11"/>
  <c r="S37" i="11" s="1"/>
  <c r="O40" i="11"/>
  <c r="P40" i="11" s="1"/>
  <c r="Q40" i="11" s="1"/>
  <c r="Y40" i="11" s="1"/>
  <c r="Z40" i="11" s="1"/>
  <c r="AA40" i="11" s="1"/>
  <c r="AC40" i="11" s="1"/>
  <c r="I42" i="11"/>
  <c r="S44" i="11"/>
  <c r="R45" i="11"/>
  <c r="P47" i="11"/>
  <c r="O48" i="11"/>
  <c r="R53" i="11"/>
  <c r="P55" i="11"/>
  <c r="O56" i="11"/>
  <c r="I58" i="11"/>
  <c r="AC59" i="11"/>
  <c r="S60" i="11"/>
  <c r="R61" i="11"/>
  <c r="R38" i="11"/>
  <c r="S38" i="11" s="1"/>
  <c r="S45" i="11"/>
  <c r="P48" i="11"/>
  <c r="Y48" i="11"/>
  <c r="Z48" i="11" s="1"/>
  <c r="S53" i="11"/>
  <c r="R54" i="11"/>
  <c r="P56" i="11"/>
  <c r="S61" i="11"/>
  <c r="R62" i="11"/>
  <c r="AC37" i="11"/>
  <c r="R39" i="11"/>
  <c r="S39" i="11" s="1"/>
  <c r="R47" i="11"/>
  <c r="P49" i="11"/>
  <c r="O50" i="11"/>
  <c r="R55" i="11"/>
  <c r="AC57" i="11"/>
  <c r="O39" i="11"/>
  <c r="P39" i="11" s="1"/>
  <c r="Q39" i="11" s="1"/>
  <c r="Y39" i="11" s="1"/>
  <c r="Z39" i="11" s="1"/>
  <c r="AA39" i="11" s="1"/>
  <c r="O55" i="11"/>
  <c r="R40" i="11"/>
  <c r="S40" i="11" s="1"/>
  <c r="P42" i="11"/>
  <c r="S47" i="11"/>
  <c r="R48" i="11"/>
  <c r="P50" i="11"/>
  <c r="R56" i="11"/>
  <c r="S58" i="3"/>
  <c r="Y61" i="3"/>
  <c r="Z61" i="3" s="1"/>
  <c r="Y42" i="3"/>
  <c r="Z42" i="3" s="1"/>
  <c r="Y44" i="3"/>
  <c r="Z44" i="3" s="1"/>
  <c r="Y51" i="3"/>
  <c r="Z51" i="3" s="1"/>
  <c r="Y50" i="3"/>
  <c r="Z50" i="3" s="1"/>
  <c r="S54" i="3"/>
  <c r="Y58" i="3"/>
  <c r="Z58" i="3" s="1"/>
  <c r="Y59" i="3"/>
  <c r="Z59" i="3" s="1"/>
  <c r="P42" i="3"/>
  <c r="S51" i="3"/>
  <c r="Y52" i="3"/>
  <c r="Z52" i="3" s="1"/>
  <c r="S59" i="3"/>
  <c r="O60" i="3"/>
  <c r="S46" i="3"/>
  <c r="S42" i="3"/>
  <c r="R60" i="3"/>
  <c r="S60" i="3"/>
  <c r="R61" i="3"/>
  <c r="O62" i="3"/>
  <c r="S38" i="3"/>
  <c r="Y43" i="3"/>
  <c r="Z43" i="3" s="1"/>
  <c r="R44" i="3"/>
  <c r="O58" i="3"/>
  <c r="S61" i="3"/>
  <c r="O51" i="3"/>
  <c r="R58" i="3"/>
  <c r="O59" i="3"/>
  <c r="R37" i="3"/>
  <c r="S37" i="3" s="1"/>
  <c r="T37" i="3" s="1"/>
  <c r="Y40" i="3"/>
  <c r="Z40" i="3" s="1"/>
  <c r="S45" i="3"/>
  <c r="S53" i="3"/>
  <c r="R50" i="3"/>
  <c r="Y62" i="3"/>
  <c r="Z62" i="3" s="1"/>
  <c r="P59" i="3"/>
  <c r="R62" i="3"/>
  <c r="Y41" i="3"/>
  <c r="Z41" i="3" s="1"/>
  <c r="P43" i="3"/>
  <c r="P51" i="3"/>
  <c r="R43" i="3"/>
  <c r="S62" i="3"/>
  <c r="P37" i="3"/>
  <c r="Q37" i="3" s="1"/>
  <c r="Y45" i="3"/>
  <c r="Z45" i="3" s="1"/>
  <c r="O50" i="3"/>
  <c r="R52" i="3"/>
  <c r="Y53" i="3"/>
  <c r="Z53" i="3" s="1"/>
  <c r="O42" i="3"/>
  <c r="S44" i="3"/>
  <c r="R45" i="3"/>
  <c r="Y46" i="3"/>
  <c r="Z46" i="3" s="1"/>
  <c r="P50" i="3"/>
  <c r="S52" i="3"/>
  <c r="R53" i="3"/>
  <c r="Y55" i="3"/>
  <c r="Z55" i="3" s="1"/>
  <c r="Y60" i="3"/>
  <c r="Z60" i="3" s="1"/>
  <c r="R36" i="3"/>
  <c r="S36" i="3" s="1"/>
  <c r="P35" i="3"/>
  <c r="Q35" i="3" s="1"/>
  <c r="Y35" i="3" s="1"/>
  <c r="Z35" i="3" s="1"/>
  <c r="R35" i="3"/>
  <c r="S35" i="3" s="1"/>
  <c r="I39" i="3"/>
  <c r="O41" i="3"/>
  <c r="O49" i="3"/>
  <c r="O57" i="3"/>
  <c r="Y49" i="3"/>
  <c r="Z49" i="3" s="1"/>
  <c r="O56" i="3"/>
  <c r="Y57" i="3"/>
  <c r="Z57" i="3" s="1"/>
  <c r="O39" i="3"/>
  <c r="P39" i="3" s="1"/>
  <c r="Q39" i="3" s="1"/>
  <c r="Y39" i="3" s="1"/>
  <c r="Z39" i="3" s="1"/>
  <c r="P40" i="3"/>
  <c r="S43" i="3"/>
  <c r="O47" i="3"/>
  <c r="P48" i="3"/>
  <c r="Y48" i="3"/>
  <c r="Z48" i="3" s="1"/>
  <c r="O55" i="3"/>
  <c r="P56" i="3"/>
  <c r="Y56" i="3"/>
  <c r="Z56" i="3" s="1"/>
  <c r="I55" i="3"/>
  <c r="P49" i="3"/>
  <c r="I54" i="3"/>
  <c r="P57" i="3"/>
  <c r="O38" i="3"/>
  <c r="P38" i="3" s="1"/>
  <c r="Q38" i="3" s="1"/>
  <c r="Y38" i="3" s="1"/>
  <c r="Z38" i="3" s="1"/>
  <c r="R41" i="3"/>
  <c r="O46" i="3"/>
  <c r="P47" i="3"/>
  <c r="Y47" i="3"/>
  <c r="Z47" i="3" s="1"/>
  <c r="R49" i="3"/>
  <c r="O54" i="3"/>
  <c r="P55" i="3"/>
  <c r="R57" i="3"/>
  <c r="O40" i="3"/>
  <c r="P41" i="3"/>
  <c r="O48" i="3"/>
  <c r="I62" i="3"/>
  <c r="R40" i="3"/>
  <c r="O45" i="3"/>
  <c r="P46" i="3"/>
  <c r="R48" i="3"/>
  <c r="O53" i="3"/>
  <c r="P54" i="3"/>
  <c r="Y54" i="3"/>
  <c r="Z54" i="3" s="1"/>
  <c r="R56" i="3"/>
  <c r="O61" i="3"/>
  <c r="I38" i="3"/>
  <c r="O36" i="3"/>
  <c r="P36" i="3" s="1"/>
  <c r="Q36" i="3" s="1"/>
  <c r="Y36" i="3" s="1"/>
  <c r="Z36" i="3" s="1"/>
  <c r="R39" i="3"/>
  <c r="S39" i="3" s="1"/>
  <c r="O44" i="3"/>
  <c r="R47" i="3"/>
  <c r="O52" i="3"/>
  <c r="R55" i="3"/>
  <c r="I46" i="3"/>
  <c r="AA46" i="3" l="1"/>
  <c r="AC46" i="3" s="1"/>
  <c r="AB46" i="3"/>
  <c r="AA58" i="3"/>
  <c r="AC58" i="3" s="1"/>
  <c r="AB58" i="3"/>
  <c r="AA61" i="3"/>
  <c r="AC61" i="3" s="1"/>
  <c r="AB61" i="3"/>
  <c r="AA38" i="3"/>
  <c r="AC38" i="3" s="1"/>
  <c r="AB38" i="3"/>
  <c r="AA48" i="3"/>
  <c r="AC48" i="3" s="1"/>
  <c r="AB48" i="3"/>
  <c r="AA49" i="3"/>
  <c r="AC49" i="3" s="1"/>
  <c r="AB49" i="3"/>
  <c r="AA60" i="3"/>
  <c r="AC60" i="3" s="1"/>
  <c r="AB60" i="3"/>
  <c r="AA56" i="3"/>
  <c r="AC56" i="3" s="1"/>
  <c r="AB56" i="3"/>
  <c r="AA62" i="3"/>
  <c r="AC62" i="3" s="1"/>
  <c r="AB62" i="3"/>
  <c r="AA35" i="3"/>
  <c r="AC35" i="3" s="1"/>
  <c r="AB35" i="3"/>
  <c r="AA55" i="3"/>
  <c r="AC55" i="3" s="1"/>
  <c r="AB55" i="3"/>
  <c r="AA53" i="3"/>
  <c r="AC53" i="3" s="1"/>
  <c r="AB53" i="3"/>
  <c r="AA40" i="3"/>
  <c r="AC40" i="3" s="1"/>
  <c r="AB40" i="3"/>
  <c r="AA43" i="3"/>
  <c r="AC43" i="3" s="1"/>
  <c r="AB43" i="3"/>
  <c r="AA50" i="3"/>
  <c r="AC50" i="3" s="1"/>
  <c r="AB50" i="3"/>
  <c r="AA41" i="3"/>
  <c r="AC41" i="3" s="1"/>
  <c r="AB41" i="3"/>
  <c r="AA51" i="3"/>
  <c r="AC51" i="3" s="1"/>
  <c r="AB51" i="3"/>
  <c r="AA57" i="3"/>
  <c r="AC57" i="3" s="1"/>
  <c r="AB57" i="3"/>
  <c r="AA47" i="3"/>
  <c r="AC47" i="3" s="1"/>
  <c r="AB47" i="3"/>
  <c r="AA52" i="3"/>
  <c r="AC52" i="3" s="1"/>
  <c r="AB52" i="3"/>
  <c r="AA44" i="3"/>
  <c r="AC44" i="3" s="1"/>
  <c r="AB44" i="3"/>
  <c r="AA59" i="3"/>
  <c r="AC59" i="3" s="1"/>
  <c r="AB59" i="3"/>
  <c r="AA54" i="3"/>
  <c r="AC54" i="3" s="1"/>
  <c r="AB54" i="3"/>
  <c r="AA45" i="3"/>
  <c r="AC45" i="3" s="1"/>
  <c r="AB45" i="3"/>
  <c r="AA42" i="3"/>
  <c r="AC42" i="3" s="1"/>
  <c r="AB42" i="3"/>
  <c r="AA62" i="11"/>
  <c r="AC62" i="11" s="1"/>
  <c r="AA36" i="3"/>
  <c r="AC36" i="3" s="1"/>
  <c r="AB36" i="3"/>
  <c r="AA39" i="3"/>
  <c r="AC39" i="3" s="1"/>
  <c r="AB39" i="3"/>
  <c r="AB40" i="11"/>
  <c r="AA35" i="12"/>
  <c r="AC35" i="12" s="1"/>
  <c r="AB35" i="12"/>
  <c r="AB36" i="12"/>
  <c r="AA42" i="12"/>
  <c r="AC42" i="12" s="1"/>
  <c r="AC37" i="12"/>
  <c r="AB59" i="12"/>
  <c r="AA59" i="12"/>
  <c r="AC59" i="12" s="1"/>
  <c r="AA52" i="12"/>
  <c r="AC52" i="12" s="1"/>
  <c r="AA58" i="12"/>
  <c r="AC58" i="12" s="1"/>
  <c r="AB53" i="12"/>
  <c r="AA53" i="12"/>
  <c r="AC53" i="12" s="1"/>
  <c r="AB45" i="12"/>
  <c r="AB51" i="12"/>
  <c r="AA50" i="12"/>
  <c r="AC50" i="12" s="1"/>
  <c r="AB46" i="12"/>
  <c r="AA46" i="12"/>
  <c r="AC46" i="12" s="1"/>
  <c r="AA43" i="12"/>
  <c r="AC43" i="12" s="1"/>
  <c r="AB43" i="12"/>
  <c r="AB61" i="12"/>
  <c r="AA61" i="12"/>
  <c r="AC61" i="12" s="1"/>
  <c r="AB49" i="12"/>
  <c r="AA49" i="12"/>
  <c r="AC49" i="12" s="1"/>
  <c r="AB40" i="12"/>
  <c r="AA40" i="12"/>
  <c r="AC40" i="12" s="1"/>
  <c r="AA44" i="12"/>
  <c r="AC44" i="12" s="1"/>
  <c r="AA57" i="12"/>
  <c r="AC57" i="12" s="1"/>
  <c r="AA41" i="12"/>
  <c r="AC41" i="12" s="1"/>
  <c r="AB60" i="12"/>
  <c r="AB39" i="12"/>
  <c r="AA39" i="12"/>
  <c r="AC39" i="12" s="1"/>
  <c r="AB55" i="12"/>
  <c r="AA55" i="12"/>
  <c r="AC55" i="12" s="1"/>
  <c r="AB48" i="12"/>
  <c r="AA48" i="12"/>
  <c r="AC48" i="12" s="1"/>
  <c r="AB47" i="12"/>
  <c r="AA47" i="12"/>
  <c r="AC47" i="12" s="1"/>
  <c r="AB62" i="12"/>
  <c r="AA62" i="12"/>
  <c r="AC62" i="12" s="1"/>
  <c r="AB56" i="12"/>
  <c r="AA56" i="12"/>
  <c r="AC56" i="12" s="1"/>
  <c r="AB54" i="12"/>
  <c r="AA54" i="12"/>
  <c r="AC54" i="12" s="1"/>
  <c r="AB38" i="12"/>
  <c r="AA38" i="12"/>
  <c r="AC38" i="12" s="1"/>
  <c r="AB48" i="11"/>
  <c r="AA48" i="11"/>
  <c r="AC48" i="11" s="1"/>
  <c r="AB39" i="11"/>
  <c r="AC39" i="11"/>
  <c r="AB49" i="11"/>
  <c r="AA49" i="11"/>
  <c r="AC49" i="11" s="1"/>
  <c r="AB41" i="11"/>
  <c r="AA41" i="11"/>
  <c r="AC41" i="11" s="1"/>
  <c r="AC63" i="11" s="1"/>
  <c r="AB47" i="11"/>
  <c r="AA47" i="11"/>
  <c r="AC47" i="11" s="1"/>
  <c r="AB56" i="11"/>
  <c r="AA56" i="11"/>
  <c r="AC56" i="11" s="1"/>
  <c r="AB55" i="11"/>
  <c r="AA55" i="11"/>
  <c r="AC55" i="11" s="1"/>
  <c r="Y37" i="3"/>
  <c r="Z37" i="3" s="1"/>
  <c r="AC63" i="12" l="1"/>
  <c r="AA37" i="3"/>
  <c r="AC37" i="3" l="1"/>
  <c r="AC63" i="3" s="1"/>
  <c r="AB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33FE62B7-86C5-4BCB-A7FB-48DB369D6354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32352008-263B-4093-AA94-5A0889397791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E90B2B4F-2718-4448-B7A7-C1DE7A7E6A93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75F01D82-01C8-417B-93FE-6A271022E959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</author>
    <author>Vladimír Chlebec</author>
  </authors>
  <commentList>
    <comment ref="V4" authorId="0" shapeId="0" xr:uid="{06A69A49-416A-407C-9A48-821CF526ADE4}">
      <text>
        <r>
          <rPr>
            <b/>
            <sz val="9"/>
            <color indexed="81"/>
            <rFont val="Tahoma"/>
            <family val="2"/>
            <charset val="238"/>
          </rPr>
          <t>EK:</t>
        </r>
        <r>
          <rPr>
            <sz val="9"/>
            <color indexed="81"/>
            <rFont val="Tahoma"/>
            <family val="2"/>
            <charset val="238"/>
          </rPr>
          <t xml:space="preserve">
§ 7
Zníženie a zvýšenie ročnej sadzby dane
(1) Ročná sadzba dane podľa § 6 sa zníži o
a) 25% počas prvých 36 kalendárnych mesiacov počnúc mesiacom prvej evidencie vozidla,
b) 20% počas nasledujúcich 36 kalendárnych mesiacov a
c) 15% počas nasledujúcich ďalších 36 kalendárnych mesiacov.
(2) Po uplynutí času zníženia sadzby dane podľa odseku 1 písm. c) sa použije ročná sadzba dane podľa § 6 počas nasledujúcich 36 kalendárnych mesiacov.
(3) Po uplynutí času podľa odseku 2 sa ročná sadzba dane podľa § 6 zvýši o
a) 10% počas nasledujúcich 12 kalendárnych mesiacov a
b) 20% pre vozidlá, ktoré majú viac ako 156 kalendárnych mesiacov vrátane mesiaca prvej evidencie vozidla.
</t>
        </r>
      </text>
    </comment>
    <comment ref="AA32" authorId="1" shapeId="0" xr:uid="{3D356D94-D95E-40A7-BC8F-1991481AFE23}">
      <text>
        <r>
          <rPr>
            <b/>
            <sz val="9"/>
            <color indexed="81"/>
            <rFont val="Segoe UI"/>
            <family val="2"/>
            <charset val="238"/>
          </rPr>
          <t>Vladimír Chlebec:</t>
        </r>
        <r>
          <rPr>
            <sz val="9"/>
            <color indexed="81"/>
            <rFont val="Segoe UI"/>
            <family val="2"/>
            <charset val="238"/>
          </rPr>
          <t xml:space="preserve">
Ročná sadzba dane sa znižuje o 50% ak ide o hybridné motorové vozidlo,vozidlo na stlačený zemný plynCNG,skvapalnený zemný plynLNG,na vodíkový pohon</t>
        </r>
      </text>
    </comment>
  </commentList>
</comments>
</file>

<file path=xl/sharedStrings.xml><?xml version="1.0" encoding="utf-8"?>
<sst xmlns="http://schemas.openxmlformats.org/spreadsheetml/2006/main" count="333" uniqueCount="149">
  <si>
    <t>Základné kategórie vozidiel</t>
  </si>
  <si>
    <r>
      <t>Kategória </t>
    </r>
    <r>
      <rPr>
        <b/>
        <sz val="10"/>
        <color indexed="8"/>
        <rFont val="Arial"/>
        <family val="2"/>
        <charset val="238"/>
      </rPr>
      <t>L</t>
    </r>
    <r>
      <rPr>
        <sz val="10"/>
        <color indexed="8"/>
        <rFont val="Arial"/>
        <family val="2"/>
        <charset val="238"/>
      </rPr>
      <t>: motorové vozidlá s menej ako štyrmi kolesami a štvorkolky</t>
    </r>
  </si>
  <si>
    <r>
      <t>Kategória </t>
    </r>
    <r>
      <rPr>
        <b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>: motorové vozidlá, ktoré majú najmenej štyri kolesá a používajú sa na dopravu osôb</t>
    </r>
  </si>
  <si>
    <r>
      <t>Kategória</t>
    </r>
    <r>
      <rPr>
        <b/>
        <sz val="10"/>
        <color indexed="8"/>
        <rFont val="Arial"/>
        <family val="2"/>
        <charset val="238"/>
      </rPr>
      <t> N</t>
    </r>
    <r>
      <rPr>
        <sz val="10"/>
        <color indexed="8"/>
        <rFont val="Arial"/>
        <family val="2"/>
        <charset val="238"/>
      </rPr>
      <t>: motorové vozidlá, ktoré majú najmenej štyri kolesá a používajú sa na dopravu nákladov</t>
    </r>
  </si>
  <si>
    <r>
      <t>Kategória </t>
    </r>
    <r>
      <rPr>
        <b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: prípojné vozidlá</t>
    </r>
  </si>
  <si>
    <r>
      <t>Kategória </t>
    </r>
    <r>
      <rPr>
        <b/>
        <sz val="10"/>
        <color indexed="8"/>
        <rFont val="Arial"/>
        <family val="2"/>
        <charset val="238"/>
      </rPr>
      <t>T</t>
    </r>
    <r>
      <rPr>
        <sz val="10"/>
        <color indexed="8"/>
        <rFont val="Arial"/>
        <family val="2"/>
        <charset val="238"/>
      </rPr>
      <t>: kolesové traktory</t>
    </r>
  </si>
  <si>
    <r>
      <t>Kategória </t>
    </r>
    <r>
      <rPr>
        <b/>
        <sz val="10"/>
        <color indexed="8"/>
        <rFont val="Arial"/>
        <family val="2"/>
        <charset val="238"/>
      </rPr>
      <t>C</t>
    </r>
    <r>
      <rPr>
        <sz val="10"/>
        <color indexed="8"/>
        <rFont val="Arial"/>
        <family val="2"/>
        <charset val="238"/>
      </rPr>
      <t>: pásové traktory</t>
    </r>
  </si>
  <si>
    <r>
      <t>Kategória </t>
    </r>
    <r>
      <rPr>
        <b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>: prípojné vozidlá traktorov</t>
    </r>
  </si>
  <si>
    <r>
      <t>Kategória </t>
    </r>
    <r>
      <rPr>
        <b/>
        <sz val="10"/>
        <color indexed="8"/>
        <rFont val="Arial"/>
        <family val="2"/>
        <charset val="238"/>
      </rPr>
      <t>S</t>
    </r>
    <r>
      <rPr>
        <sz val="10"/>
        <color indexed="8"/>
        <rFont val="Arial"/>
        <family val="2"/>
        <charset val="238"/>
      </rPr>
      <t>: traktormi ťahané vymeniteľné stroje</t>
    </r>
  </si>
  <si>
    <r>
      <t>Kategória </t>
    </r>
    <r>
      <rPr>
        <b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>: pracovné stroje</t>
    </r>
  </si>
  <si>
    <r>
      <t>Kategória </t>
    </r>
    <r>
      <rPr>
        <b/>
        <sz val="10"/>
        <color indexed="8"/>
        <rFont val="Arial"/>
        <family val="2"/>
        <charset val="238"/>
      </rPr>
      <t>V</t>
    </r>
    <r>
      <rPr>
        <sz val="10"/>
        <color indexed="8"/>
        <rFont val="Arial"/>
        <family val="2"/>
        <charset val="238"/>
      </rPr>
      <t>: ostatné vozidlá, ktoré sa nedajú zaradiť do uvedených kategórií</t>
    </r>
  </si>
  <si>
    <r>
      <t>Kategórie vozidiel</t>
    </r>
    <r>
      <rPr>
        <b/>
        <sz val="12"/>
        <color indexed="63"/>
        <rFont val="Times New Roman"/>
        <family val="1"/>
        <charset val="238"/>
      </rPr>
      <t> M</t>
    </r>
  </si>
  <si>
    <r>
      <t>motorové vozidlá s </t>
    </r>
    <r>
      <rPr>
        <b/>
        <sz val="10"/>
        <color indexed="8"/>
        <rFont val="Arial"/>
        <family val="2"/>
        <charset val="238"/>
      </rPr>
      <t>najmenej štyrmi kolesami</t>
    </r>
    <r>
      <rPr>
        <sz val="10"/>
        <color indexed="8"/>
        <rFont val="Arial"/>
        <family val="2"/>
        <charset val="238"/>
      </rPr>
      <t> projektované a konštruované na </t>
    </r>
    <r>
      <rPr>
        <b/>
        <sz val="10"/>
        <color indexed="8"/>
        <rFont val="Arial"/>
        <family val="2"/>
        <charset val="238"/>
      </rPr>
      <t>prepravu cestujúcich</t>
    </r>
    <r>
      <rPr>
        <sz val="10"/>
        <color indexed="8"/>
        <rFont val="Arial"/>
        <family val="2"/>
        <charset val="238"/>
      </rPr>
      <t> 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</si>
  <si>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M1</t>
    </r>
    <r>
      <rPr>
        <sz val="10"/>
        <color indexed="8"/>
        <rFont val="Arial"/>
        <family val="2"/>
        <charset val="238"/>
      </rPr>
      <t> vozidlá projektované a konštruované na prepravu cestujúcich, najviac s ôsmimi sedadlami okrem sedadla pre vodiča,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</si>
  <si>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M2</t>
    </r>
    <r>
      <rPr>
        <sz val="10"/>
        <color indexed="8"/>
        <rFont val="Arial"/>
        <family val="2"/>
        <charset val="238"/>
      </rPr>
      <t> vozidlá projektované a konštruované na prepravu cestujúcich, s viac ako ôsmimi sedadlami okrem sedadla pre vodiča, s najväčšou prípustnou celkovou hmotnosťou neprevyšujúcou 5 000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</si>
  <si>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M3</t>
    </r>
    <r>
      <rPr>
        <sz val="10"/>
        <color indexed="8"/>
        <rFont val="Arial"/>
        <family val="2"/>
        <charset val="238"/>
      </rPr>
      <t> vozidlá projektované a konštruované na prepravu cestujúcich, s viac ako ôsmimi sedadlami okrem sedadla pre vodiča, s najväčšou prípustnou celkovou hmotnosťou vyššou ako 5 000 kg.</t>
    </r>
  </si>
  <si>
    <r>
      <t>Kategórie vozidiel </t>
    </r>
    <r>
      <rPr>
        <b/>
        <sz val="12"/>
        <color indexed="63"/>
        <rFont val="Times New Roman"/>
        <family val="1"/>
        <charset val="238"/>
      </rPr>
      <t>N</t>
    </r>
  </si>
  <si>
    <r>
      <t>motorové vozidlá s </t>
    </r>
    <r>
      <rPr>
        <b/>
        <sz val="10"/>
        <color indexed="8"/>
        <rFont val="Arial"/>
        <family val="2"/>
        <charset val="238"/>
      </rPr>
      <t>najmenej štyrmi kolesami</t>
    </r>
    <r>
      <rPr>
        <sz val="10"/>
        <color indexed="8"/>
        <rFont val="Arial"/>
        <family val="2"/>
        <charset val="238"/>
      </rPr>
      <t> projektované a konštruované </t>
    </r>
    <r>
      <rPr>
        <b/>
        <sz val="10"/>
        <color indexed="8"/>
        <rFont val="Arial"/>
        <family val="2"/>
        <charset val="238"/>
      </rPr>
      <t>na prepravu  tovaru</t>
    </r>
    <r>
      <rPr>
        <sz val="10"/>
        <color indexed="8"/>
        <rFont val="Arial"/>
        <family val="2"/>
        <charset val="238"/>
      </rPr>
      <t> 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</si>
  <si>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N1</t>
    </r>
    <r>
      <rPr>
        <sz val="10"/>
        <color indexed="8"/>
        <rFont val="Arial"/>
        <family val="2"/>
        <charset val="238"/>
      </rPr>
      <t> vozidlá projektované a konštruované na prepravu tovaru s najväčšou prípustnou celkovou hmotnosťou neprevyšujúcou 3 500 kg,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</si>
  <si>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N2</t>
    </r>
    <r>
      <rPr>
        <sz val="10"/>
        <color indexed="8"/>
        <rFont val="Arial"/>
        <family val="2"/>
        <charset val="238"/>
      </rPr>
      <t> vozidlá projektované a konštruované na prepravu tovaru s najväčšou prípustnou celkovou hmotnosťou vyššou ako 3 500 kg, ale neprevyšujúcou 12 000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</si>
  <si>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N3</t>
    </r>
    <r>
      <rPr>
        <b/>
        <sz val="10"/>
        <color indexed="8"/>
        <rFont val="Arial"/>
        <family val="2"/>
        <charset val="238"/>
      </rPr>
      <t> </t>
    </r>
    <r>
      <rPr>
        <sz val="10"/>
        <color indexed="8"/>
        <rFont val="Arial"/>
        <family val="2"/>
        <charset val="238"/>
      </rPr>
      <t>vozidlá projektované a konštruované na prepravu tovaru s najväčšou prípustnou celkovou hmotnosťou vyššou ako 12 000 kg.</t>
    </r>
  </si>
  <si>
    <r>
      <t>Kategória vozidiel </t>
    </r>
    <r>
      <rPr>
        <b/>
        <sz val="12"/>
        <color indexed="63"/>
        <rFont val="Times New Roman"/>
        <family val="1"/>
        <charset val="238"/>
      </rPr>
      <t>O</t>
    </r>
  </si>
  <si>
    <r>
      <t>prípojné vozidlá</t>
    </r>
    <r>
      <rPr>
        <sz val="10"/>
        <color indexed="8"/>
        <rFont val="Arial"/>
        <family val="2"/>
        <charset val="238"/>
      </rPr>
      <t> (vrátane návesov) sa členia na</t>
    </r>
  </si>
  <si>
    <r>
      <t>a) kategória </t>
    </r>
    <r>
      <rPr>
        <b/>
        <u/>
        <sz val="10"/>
        <color indexed="8"/>
        <rFont val="Arial"/>
        <family val="2"/>
        <charset val="238"/>
      </rPr>
      <t>O1</t>
    </r>
    <r>
      <rPr>
        <sz val="10"/>
        <color indexed="8"/>
        <rFont val="Arial"/>
        <family val="2"/>
        <charset val="238"/>
      </rPr>
      <t> prípojné vozidlá s najväčšou prípustnou celkovou hmotnosťou neprevyšujúcou 750 kg,</t>
    </r>
  </si>
  <si>
    <r>
      <t>b) kategória </t>
    </r>
    <r>
      <rPr>
        <b/>
        <u/>
        <sz val="10"/>
        <color indexed="8"/>
        <rFont val="Arial"/>
        <family val="2"/>
        <charset val="238"/>
      </rPr>
      <t>O2</t>
    </r>
    <r>
      <rPr>
        <sz val="10"/>
        <color indexed="8"/>
        <rFont val="Arial"/>
        <family val="2"/>
        <charset val="238"/>
      </rPr>
      <t> prípojné vozidlá s najväčšou prípustnou celkovou hmotnosťou vyššou ako 750 kg, ale neprevyšujúcou 3 500 kg,</t>
    </r>
  </si>
  <si>
    <r>
      <t>c) kategória </t>
    </r>
    <r>
      <rPr>
        <b/>
        <u/>
        <sz val="10"/>
        <color indexed="8"/>
        <rFont val="Arial"/>
        <family val="2"/>
        <charset val="238"/>
      </rPr>
      <t>O3</t>
    </r>
    <r>
      <rPr>
        <sz val="10"/>
        <color indexed="8"/>
        <rFont val="Arial"/>
        <family val="2"/>
        <charset val="238"/>
      </rPr>
      <t> prípojné vozidlá s najväčšou prípustnou celkovou hmotnosťou vyššou ako 3 500 kg, ale neprevyšujúcou 10 000 kg,</t>
    </r>
  </si>
  <si>
    <r>
      <t>d) kategória </t>
    </r>
    <r>
      <rPr>
        <b/>
        <u/>
        <sz val="10"/>
        <color indexed="8"/>
        <rFont val="Arial"/>
        <family val="2"/>
        <charset val="238"/>
      </rPr>
      <t>O4</t>
    </r>
    <r>
      <rPr>
        <sz val="10"/>
        <color indexed="8"/>
        <rFont val="Arial"/>
        <family val="2"/>
        <charset val="238"/>
      </rPr>
      <t> prípojné vozidlá s najväčšou prípustnou celkovou hmotnosťou presahujúcou 10 000 kg.</t>
    </r>
  </si>
  <si>
    <t>Sadzby pre osobné vozidlá</t>
  </si>
  <si>
    <t>OD</t>
  </si>
  <si>
    <t>Stĺpec1</t>
  </si>
  <si>
    <t>DO</t>
  </si>
  <si>
    <t>Sadzba</t>
  </si>
  <si>
    <t>Názov:</t>
  </si>
  <si>
    <t>Tabuľka zníženia a  zvýšenia ročnej sadzby podľa § 7 ods.1</t>
  </si>
  <si>
    <t>Objem valcov cm3</t>
  </si>
  <si>
    <t>úprava  -/+</t>
  </si>
  <si>
    <t>mesiace od začiatku spolu</t>
  </si>
  <si>
    <t>úprava od mesiaca</t>
  </si>
  <si>
    <t>úprava po mesiac</t>
  </si>
  <si>
    <t>Tabuľka zníženia a  § 7ods.2(M2,M3,N3)</t>
  </si>
  <si>
    <t>Tabuľka zníženia a  § 7ods.3(O4)</t>
  </si>
  <si>
    <t>Evidenčné číslo</t>
  </si>
  <si>
    <t>osobné</t>
  </si>
  <si>
    <t>úžitkové</t>
  </si>
  <si>
    <t>Dátum prvej evidencie</t>
  </si>
  <si>
    <t>Počet mesiacov od prvej evidencie</t>
  </si>
  <si>
    <t>Kategória L,M1</t>
  </si>
  <si>
    <t xml:space="preserve">Kategória N1,N2,O1,O2,O3 </t>
  </si>
  <si>
    <t xml:space="preserve">Kategória M2,M3,N3 </t>
  </si>
  <si>
    <t>Kategória O4</t>
  </si>
  <si>
    <t>Ťahač náves označiť       X</t>
  </si>
  <si>
    <t xml:space="preserve"> Počet náprav</t>
  </si>
  <si>
    <t xml:space="preserve">Zníženie (-) alebo zvýšenie(+)  ročnej sadzby v %  podľa veku vozidla </t>
  </si>
  <si>
    <t xml:space="preserve">Zníženie (-) ročnej sadzby v %  podľa veku vozidla </t>
  </si>
  <si>
    <t>ÚŽITKOVÉ vozidlá -doplniť ročnú sadzbu dane  v eur z prílohy č.1 alebo ak ide o ťahače a náv.z prílohy  č.1a)</t>
  </si>
  <si>
    <t>Výsledná suma predpokladanej dane  za vozidlo v eur</t>
  </si>
  <si>
    <t xml:space="preserve"> Zdvihový objem valcov cm3</t>
  </si>
  <si>
    <t xml:space="preserve">Celková hmotnosť v tonách </t>
  </si>
  <si>
    <t>L,M1,N1,N2,O1,O2,O3</t>
  </si>
  <si>
    <t>M2,M3,N3</t>
  </si>
  <si>
    <t>M2 M3 N3</t>
  </si>
  <si>
    <t>O4</t>
  </si>
  <si>
    <t>Počet vozidiel</t>
  </si>
  <si>
    <t>Predpokladaná daň spolu</t>
  </si>
  <si>
    <t>Ročná sadzba dane v eurách</t>
  </si>
  <si>
    <t>nad</t>
  </si>
  <si>
    <t>do (vrátane)</t>
  </si>
  <si>
    <t>Príloha č. 1</t>
  </si>
  <si>
    <t>vozidlo kategórie L a M1, ktorého jediným zdrojom energie je elektrina</t>
  </si>
  <si>
    <t>vozidlo, ktorého jediným zdrojom</t>
  </si>
  <si>
    <t>energie je elektrina</t>
  </si>
  <si>
    <t>vozidlo kategórie L a M1</t>
  </si>
  <si>
    <r>
      <t>Zdvihový objem valcov motora v cm</t>
    </r>
    <r>
      <rPr>
        <vertAlign val="superscript"/>
        <sz val="11"/>
        <color theme="1"/>
        <rFont val="Source Sans Pro"/>
        <family val="2"/>
      </rPr>
      <t>3</t>
    </r>
  </si>
  <si>
    <t>Príloha č. 1a</t>
  </si>
  <si>
    <t>vozidlo kategórie N1, ktorého jediným zdrojom energie je elektrina</t>
  </si>
  <si>
    <t>Vozidlo, ktorého jediným zdrojom</t>
  </si>
  <si>
    <t>vozidlo kategórie N1</t>
  </si>
  <si>
    <t>Počet náprav</t>
  </si>
  <si>
    <t>Najväčšia technicky</t>
  </si>
  <si>
    <t>prípustná celková</t>
  </si>
  <si>
    <t>hmotnosť v tonách</t>
  </si>
  <si>
    <t>1 alebo viac náprav</t>
  </si>
  <si>
    <t>Príloha č. 1b</t>
  </si>
  <si>
    <t>vozidlo kategórie M2 a N2</t>
  </si>
  <si>
    <t>Príloha č. 1c</t>
  </si>
  <si>
    <t>vozidlo kategórie M3, N3 s kódom druhu karosérie BA alebo BB</t>
  </si>
  <si>
    <t>Hnacia(e) náprava(y) so</t>
  </si>
  <si>
    <t>vzduchovým pružením</t>
  </si>
  <si>
    <t>alebo s ekvivalentným</t>
  </si>
  <si>
    <t>zariadením</t>
  </si>
  <si>
    <t>Hnacia(e) náprava(y)</t>
  </si>
  <si>
    <t>s inými systémami pruženia</t>
  </si>
  <si>
    <t>1 alebo 2</t>
  </si>
  <si>
    <t>nápravy</t>
  </si>
  <si>
    <t>4 a viac</t>
  </si>
  <si>
    <t>náprav</t>
  </si>
  <si>
    <t>Príloha č. 1d</t>
  </si>
  <si>
    <t>vozidlo kategórie N3 s kódom druhu karosérie BC alebo BD</t>
  </si>
  <si>
    <t>prípustná hmotnosť</t>
  </si>
  <si>
    <t>jazdnej súpravy v tonách</t>
  </si>
  <si>
    <t>2 nápravy</t>
  </si>
  <si>
    <t>2 a 3 nápravy</t>
  </si>
  <si>
    <t>Neuvedený údaj</t>
  </si>
  <si>
    <t>o najväčšej technicky</t>
  </si>
  <si>
    <t>prípustnej hmotnosti</t>
  </si>
  <si>
    <t>jazdnej súpravy</t>
  </si>
  <si>
    <t>Príloha č. 1e</t>
  </si>
  <si>
    <t>vozidlo kategórie O</t>
  </si>
  <si>
    <t>vozidlo kategórie O1</t>
  </si>
  <si>
    <t>vozidlo kategórie O2</t>
  </si>
  <si>
    <t>vozidlo kategórie O3</t>
  </si>
  <si>
    <t>vozidlo kategórie O4</t>
  </si>
  <si>
    <t>L M1</t>
  </si>
  <si>
    <t>Stĺpec2</t>
  </si>
  <si>
    <t xml:space="preserve"> zvýšenie ročnej sadzby v %  podľa veku vozidla </t>
  </si>
  <si>
    <t xml:space="preserve">Úprava ročnej sadzby podľa veku vozidla=zvýšenie v eur </t>
  </si>
  <si>
    <t xml:space="preserve"> Vyplniť za vozidlo stlpce: 1 až 4</t>
  </si>
  <si>
    <t>Zníženie o 50% -vozidlá HEV,CNG,LNG,vodík</t>
  </si>
  <si>
    <t>§7 ods.2-ak splňa podmienku potom dopísať "1"</t>
  </si>
  <si>
    <t xml:space="preserve">    Základná Ročná sadzba § 6 ods.1 (eur)</t>
  </si>
  <si>
    <t xml:space="preserve">Spolu: ročná sadzba+zvýšenie podľa veku v eur </t>
  </si>
  <si>
    <t>AB293AE</t>
  </si>
  <si>
    <t>AA065ME</t>
  </si>
  <si>
    <t>AB593EX</t>
  </si>
  <si>
    <t>Stĺpec3</t>
  </si>
  <si>
    <t>Ročná sadzba po znížení o 50% podľa § 7 ods.2,HEV,CNG,LNG,vodík</t>
  </si>
  <si>
    <t>"chyba"</t>
  </si>
  <si>
    <t>N1</t>
  </si>
  <si>
    <t>hmotnosť</t>
  </si>
  <si>
    <t>N1- Predpokladaná daň podľa stavu ku dňu:</t>
  </si>
  <si>
    <t>Kategória vozidiel  N1  (§ 6 ods. 2)</t>
  </si>
  <si>
    <t>§ 6 ods.2</t>
  </si>
  <si>
    <t>kategória N1</t>
  </si>
  <si>
    <t xml:space="preserve">    Základná Ročná sadzba § 6 ods.2 (eur)</t>
  </si>
  <si>
    <t>AB493WV</t>
  </si>
  <si>
    <t>AA819JD</t>
  </si>
  <si>
    <t>NR781DN</t>
  </si>
  <si>
    <t>CC493TT</t>
  </si>
  <si>
    <t>OO553ER</t>
  </si>
  <si>
    <t>L a M1-Predpokladaná daň podľa stavu ku dňu:</t>
  </si>
  <si>
    <t>§ 6 ods.3</t>
  </si>
  <si>
    <t>kategória M2,N2</t>
  </si>
  <si>
    <t>bb325</t>
  </si>
  <si>
    <t>M2,N2Predpokladaná daň podľa stavu ku dňu:</t>
  </si>
  <si>
    <t>Kategória vozidiel L a M1 (  § 6 ods.1)</t>
  </si>
  <si>
    <t>Kategória vozidiel M2 a N2 (  § 6 ods.3)</t>
  </si>
  <si>
    <t>ooo</t>
  </si>
  <si>
    <t xml:space="preserve">    Základná Ročná sadzba § 6 ods.3 (eur)</t>
  </si>
  <si>
    <t xml:space="preserve"> Vyplniť za vozidlo stlpce: 1,3,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</si>
</sst>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0.00_ ;[Red]\-0.00\ "/>
    <numFmt numFmtId="166" formatCode="[$-41B]d/mmm/yyyy;@"/>
  </numFmts>
  <fonts count="47" x14ac:knownFonts="1">
    <font>
      <sz val="11"/>
      <color theme="1"/>
      <name val="Trebuchet MS"/>
      <family val="2"/>
      <charset val="238"/>
      <scheme val="minor"/>
    </font>
    <font>
      <b/>
      <sz val="11"/>
      <color theme="1"/>
      <name val="Trebuchet MS"/>
      <family val="2"/>
      <charset val="238"/>
      <scheme val="minor"/>
    </font>
    <font>
      <b/>
      <sz val="13"/>
      <color rgb="FF40404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rgb="FF404040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u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Trebuchet MS"/>
      <family val="2"/>
      <charset val="238"/>
      <scheme val="minor"/>
    </font>
    <font>
      <b/>
      <sz val="11"/>
      <name val="Trebuchet MS"/>
      <family val="2"/>
      <charset val="238"/>
      <scheme val="minor"/>
    </font>
    <font>
      <i/>
      <sz val="11"/>
      <color theme="1"/>
      <name val="Trebuchet MS"/>
      <family val="2"/>
      <charset val="238"/>
      <scheme val="minor"/>
    </font>
    <font>
      <i/>
      <sz val="10"/>
      <color theme="1"/>
      <name val="Trebuchet MS"/>
      <family val="2"/>
      <charset val="238"/>
      <scheme val="minor"/>
    </font>
    <font>
      <b/>
      <sz val="11"/>
      <color rgb="FFFF0000"/>
      <name val="Trebuchet MS"/>
      <family val="2"/>
      <charset val="238"/>
      <scheme val="minor"/>
    </font>
    <font>
      <sz val="11"/>
      <color theme="4" tint="-0.249977111117893"/>
      <name val="Trebuchet MS"/>
      <family val="2"/>
      <charset val="238"/>
      <scheme val="minor"/>
    </font>
    <font>
      <i/>
      <sz val="11"/>
      <color theme="4" tint="-0.249977111117893"/>
      <name val="Trebuchet MS"/>
      <family val="2"/>
      <charset val="238"/>
      <scheme val="minor"/>
    </font>
    <font>
      <i/>
      <sz val="11"/>
      <color theme="5"/>
      <name val="Trebuchet MS"/>
      <family val="2"/>
      <charset val="238"/>
      <scheme val="minor"/>
    </font>
    <font>
      <b/>
      <sz val="10"/>
      <color theme="1"/>
      <name val="Trebuchet MS"/>
      <family val="2"/>
      <charset val="238"/>
      <scheme val="minor"/>
    </font>
    <font>
      <b/>
      <sz val="11"/>
      <color rgb="FFC00000"/>
      <name val="Trebuchet MS"/>
      <family val="2"/>
      <charset val="238"/>
      <scheme val="minor"/>
    </font>
    <font>
      <b/>
      <sz val="14"/>
      <color theme="1"/>
      <name val="Trebuchet MS"/>
      <family val="2"/>
      <charset val="238"/>
      <scheme val="minor"/>
    </font>
    <font>
      <b/>
      <sz val="10"/>
      <name val="Trebuchet MS"/>
      <family val="2"/>
      <charset val="238"/>
      <scheme val="minor"/>
    </font>
    <font>
      <sz val="10"/>
      <name val="Trebuchet MS"/>
      <family val="2"/>
      <charset val="238"/>
      <scheme val="minor"/>
    </font>
    <font>
      <sz val="8"/>
      <name val="Trebuchet MS"/>
      <family val="2"/>
      <charset val="238"/>
      <scheme val="minor"/>
    </font>
    <font>
      <sz val="9"/>
      <name val="Trebuchet MS"/>
      <family val="2"/>
      <charset val="238"/>
      <scheme val="minor"/>
    </font>
    <font>
      <sz val="8"/>
      <color theme="0"/>
      <name val="Trebuchet MS"/>
      <family val="2"/>
      <charset val="238"/>
      <scheme val="minor"/>
    </font>
    <font>
      <b/>
      <sz val="8"/>
      <name val="Trebuchet MS"/>
      <family val="2"/>
      <charset val="238"/>
      <scheme val="minor"/>
    </font>
    <font>
      <b/>
      <sz val="8"/>
      <color theme="1"/>
      <name val="Trebuchet MS"/>
      <family val="2"/>
      <charset val="238"/>
      <scheme val="minor"/>
    </font>
    <font>
      <sz val="8"/>
      <color theme="1"/>
      <name val="Trebuchet MS"/>
      <family val="2"/>
      <charset val="238"/>
      <scheme val="minor"/>
    </font>
    <font>
      <b/>
      <sz val="9"/>
      <name val="Trebuchet MS"/>
      <family val="2"/>
      <charset val="238"/>
      <scheme val="minor"/>
    </font>
    <font>
      <b/>
      <sz val="9"/>
      <color rgb="FFFF0000"/>
      <name val="Trebuchet MS"/>
      <family val="2"/>
      <charset val="238"/>
      <scheme val="minor"/>
    </font>
    <font>
      <b/>
      <sz val="8"/>
      <color theme="0"/>
      <name val="Trebuchet MS"/>
      <family val="2"/>
      <charset val="238"/>
      <scheme val="minor"/>
    </font>
    <font>
      <sz val="8"/>
      <color rgb="FFFF0000"/>
      <name val="Trebuchet MS"/>
      <family val="2"/>
      <charset val="238"/>
      <scheme val="minor"/>
    </font>
    <font>
      <i/>
      <sz val="9"/>
      <color theme="1"/>
      <name val="Trebuchet MS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rgb="FFFF0000"/>
      <name val="Trebuchet MS"/>
      <family val="2"/>
      <charset val="238"/>
      <scheme val="minor"/>
    </font>
    <font>
      <sz val="11"/>
      <color rgb="FF000000"/>
      <name val="Source Sans Pro"/>
      <family val="2"/>
    </font>
    <font>
      <b/>
      <sz val="11"/>
      <color rgb="FF000000"/>
      <name val="Source Sans Pro"/>
      <family val="2"/>
    </font>
    <font>
      <sz val="11"/>
      <color theme="1"/>
      <name val="Source Sans Pro"/>
      <family val="2"/>
    </font>
    <font>
      <vertAlign val="superscript"/>
      <sz val="11"/>
      <color theme="1"/>
      <name val="Source Sans Pro"/>
      <family val="2"/>
    </font>
    <font>
      <b/>
      <sz val="11"/>
      <color rgb="FF000000"/>
      <name val="Source Sans Pro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8"/>
      <name val="Trebuchet MS"/>
      <family val="2"/>
      <charset val="238"/>
      <scheme val="minor"/>
    </font>
    <font>
      <b/>
      <sz val="10"/>
      <color rgb="FFFF0000"/>
      <name val="Trebuchet MS"/>
      <family val="2"/>
      <charset val="238"/>
      <scheme val="minor"/>
    </font>
    <font>
      <b/>
      <sz val="12"/>
      <color rgb="FFFF0000"/>
      <name val="Trebuchet MS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3" tint="0.79998168889431442"/>
        <bgColor theme="4" tint="0.79998168889431442"/>
      </patternFill>
    </fill>
  </fills>
  <borders count="5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10" fillId="3" borderId="8" xfId="0" applyFont="1" applyFill="1" applyBorder="1" applyAlignment="1">
      <alignment horizontal="left" shrinkToFit="1"/>
    </xf>
    <xf numFmtId="0" fontId="10" fillId="3" borderId="8" xfId="0" applyFont="1" applyFill="1" applyBorder="1"/>
    <xf numFmtId="0" fontId="1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0" fontId="11" fillId="0" borderId="7" xfId="0" applyFont="1" applyBorder="1" applyAlignment="1">
      <alignment horizontal="left" shrinkToFit="1"/>
    </xf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1" fillId="0" borderId="12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13" xfId="0" applyBorder="1" applyProtection="1">
      <protection locked="0"/>
    </xf>
    <xf numFmtId="9" fontId="14" fillId="4" borderId="7" xfId="0" applyNumberFormat="1" applyFont="1" applyFill="1" applyBorder="1" applyAlignment="1">
      <alignment horizontal="left" shrinkToFit="1"/>
    </xf>
    <xf numFmtId="0" fontId="15" fillId="4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9" fontId="14" fillId="0" borderId="7" xfId="0" applyNumberFormat="1" applyFont="1" applyBorder="1" applyAlignment="1">
      <alignment horizontal="left" shrinkToFit="1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9" fontId="14" fillId="0" borderId="14" xfId="0" applyNumberFormat="1" applyFont="1" applyBorder="1" applyAlignment="1">
      <alignment horizontal="left" shrinkToFit="1"/>
    </xf>
    <xf numFmtId="0" fontId="15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1" fillId="0" borderId="0" xfId="0" applyNumberFormat="1" applyFont="1" applyAlignment="1">
      <alignment horizontal="left" shrinkToFi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3" borderId="10" xfId="0" applyFont="1" applyFill="1" applyBorder="1" applyAlignment="1">
      <alignment horizontal="left" shrinkToFit="1"/>
    </xf>
    <xf numFmtId="0" fontId="18" fillId="3" borderId="17" xfId="0" applyFont="1" applyFill="1" applyBorder="1"/>
    <xf numFmtId="0" fontId="18" fillId="3" borderId="9" xfId="0" applyFont="1" applyFill="1" applyBorder="1"/>
    <xf numFmtId="9" fontId="19" fillId="4" borderId="7" xfId="0" applyNumberFormat="1" applyFont="1" applyFill="1" applyBorder="1" applyAlignment="1">
      <alignment horizontal="left" shrinkToFit="1"/>
    </xf>
    <xf numFmtId="9" fontId="19" fillId="0" borderId="7" xfId="0" applyNumberFormat="1" applyFont="1" applyBorder="1" applyAlignment="1">
      <alignment horizontal="left" shrinkToFit="1"/>
    </xf>
    <xf numFmtId="9" fontId="19" fillId="0" borderId="14" xfId="0" applyNumberFormat="1" applyFont="1" applyBorder="1" applyAlignment="1">
      <alignment horizontal="left" shrinkToFit="1"/>
    </xf>
    <xf numFmtId="9" fontId="19" fillId="0" borderId="10" xfId="0" applyNumberFormat="1" applyFont="1" applyBorder="1" applyAlignment="1">
      <alignment horizontal="left" shrinkToFit="1"/>
    </xf>
    <xf numFmtId="0" fontId="1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5" borderId="0" xfId="0" applyFill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14" fontId="1" fillId="6" borderId="7" xfId="0" applyNumberFormat="1" applyFont="1" applyFill="1" applyBorder="1" applyAlignment="1" applyProtection="1">
      <alignment horizontal="left"/>
      <protection locked="0"/>
    </xf>
    <xf numFmtId="1" fontId="0" fillId="7" borderId="7" xfId="0" applyNumberFormat="1" applyFill="1" applyBorder="1" applyAlignment="1" applyProtection="1">
      <alignment horizontal="center"/>
      <protection locked="0"/>
    </xf>
    <xf numFmtId="2" fontId="0" fillId="6" borderId="7" xfId="0" applyNumberFormat="1" applyFill="1" applyBorder="1" applyAlignment="1" applyProtection="1">
      <alignment horizontal="center"/>
      <protection locked="0"/>
    </xf>
    <xf numFmtId="2" fontId="0" fillId="8" borderId="7" xfId="0" applyNumberFormat="1" applyFill="1" applyBorder="1" applyAlignment="1" applyProtection="1">
      <alignment horizontal="center"/>
      <protection locked="0"/>
    </xf>
    <xf numFmtId="2" fontId="0" fillId="9" borderId="7" xfId="0" applyNumberFormat="1" applyFill="1" applyBorder="1" applyAlignment="1">
      <alignment horizontal="center"/>
    </xf>
    <xf numFmtId="2" fontId="32" fillId="6" borderId="7" xfId="0" applyNumberFormat="1" applyFont="1" applyFill="1" applyBorder="1" applyAlignment="1">
      <alignment horizontal="center" wrapText="1"/>
    </xf>
    <xf numFmtId="1" fontId="0" fillId="6" borderId="7" xfId="0" applyNumberFormat="1" applyFill="1" applyBorder="1" applyAlignment="1" applyProtection="1">
      <alignment horizontal="center"/>
      <protection locked="0"/>
    </xf>
    <xf numFmtId="164" fontId="0" fillId="6" borderId="7" xfId="0" applyNumberFormat="1" applyFill="1" applyBorder="1" applyAlignment="1" applyProtection="1">
      <alignment horizontal="left" shrinkToFit="1"/>
      <protection locked="0"/>
    </xf>
    <xf numFmtId="0" fontId="0" fillId="6" borderId="7" xfId="0" applyFill="1" applyBorder="1"/>
    <xf numFmtId="1" fontId="12" fillId="6" borderId="7" xfId="0" applyNumberFormat="1" applyFont="1" applyFill="1" applyBorder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33" fillId="6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 applyProtection="1">
      <alignment horizontal="center"/>
      <protection locked="0"/>
    </xf>
    <xf numFmtId="3" fontId="27" fillId="6" borderId="7" xfId="0" applyNumberFormat="1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4" fontId="1" fillId="6" borderId="8" xfId="0" applyNumberFormat="1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left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Alignment="1" applyProtection="1">
      <alignment horizontal="center"/>
      <protection locked="0"/>
    </xf>
    <xf numFmtId="2" fontId="32" fillId="9" borderId="7" xfId="0" applyNumberFormat="1" applyFont="1" applyFill="1" applyBorder="1" applyAlignment="1">
      <alignment horizontal="center" wrapText="1"/>
    </xf>
    <xf numFmtId="164" fontId="0" fillId="5" borderId="7" xfId="0" applyNumberFormat="1" applyFill="1" applyBorder="1" applyAlignment="1" applyProtection="1">
      <alignment horizontal="left" shrinkToFit="1"/>
      <protection locked="0"/>
    </xf>
    <xf numFmtId="0" fontId="0" fillId="5" borderId="7" xfId="0" applyFill="1" applyBorder="1"/>
    <xf numFmtId="1" fontId="12" fillId="9" borderId="7" xfId="0" applyNumberFormat="1" applyFont="1" applyFill="1" applyBorder="1" applyAlignment="1">
      <alignment horizontal="center"/>
    </xf>
    <xf numFmtId="9" fontId="12" fillId="5" borderId="7" xfId="0" applyNumberFormat="1" applyFont="1" applyFill="1" applyBorder="1" applyAlignment="1">
      <alignment horizontal="center"/>
    </xf>
    <xf numFmtId="9" fontId="12" fillId="9" borderId="7" xfId="0" applyNumberFormat="1" applyFont="1" applyFill="1" applyBorder="1" applyAlignment="1">
      <alignment horizontal="center"/>
    </xf>
    <xf numFmtId="9" fontId="33" fillId="9" borderId="7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>
      <alignment horizontal="center"/>
    </xf>
    <xf numFmtId="3" fontId="1" fillId="5" borderId="7" xfId="0" applyNumberFormat="1" applyFont="1" applyFill="1" applyBorder="1" applyAlignment="1" applyProtection="1">
      <alignment horizontal="center"/>
      <protection locked="0"/>
    </xf>
    <xf numFmtId="165" fontId="0" fillId="9" borderId="7" xfId="0" applyNumberFormat="1" applyFill="1" applyBorder="1" applyAlignment="1">
      <alignment horizontal="center"/>
    </xf>
    <xf numFmtId="4" fontId="1" fillId="9" borderId="8" xfId="0" applyNumberFormat="1" applyFont="1" applyFill="1" applyBorder="1" applyAlignment="1">
      <alignment horizontal="center"/>
    </xf>
    <xf numFmtId="0" fontId="1" fillId="6" borderId="7" xfId="0" applyFont="1" applyFill="1" applyBorder="1" applyAlignment="1" applyProtection="1">
      <alignment horizontal="left"/>
      <protection locked="0"/>
    </xf>
    <xf numFmtId="1" fontId="12" fillId="5" borderId="7" xfId="0" applyNumberFormat="1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left"/>
      <protection locked="0"/>
    </xf>
    <xf numFmtId="166" fontId="0" fillId="5" borderId="7" xfId="0" applyNumberFormat="1" applyFill="1" applyBorder="1" applyAlignment="1" applyProtection="1">
      <alignment horizontal="left" shrinkToFit="1"/>
      <protection locked="0"/>
    </xf>
    <xf numFmtId="0" fontId="14" fillId="0" borderId="0" xfId="0" applyFont="1" applyAlignment="1">
      <alignment horizontal="left" shrinkToFit="1"/>
    </xf>
    <xf numFmtId="0" fontId="14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 shrinkToFit="1"/>
    </xf>
    <xf numFmtId="1" fontId="0" fillId="0" borderId="0" xfId="0" applyNumberFormat="1"/>
    <xf numFmtId="0" fontId="0" fillId="0" borderId="0" xfId="0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wrapText="1"/>
    </xf>
    <xf numFmtId="0" fontId="39" fillId="0" borderId="19" xfId="0" applyFont="1" applyBorder="1" applyAlignment="1">
      <alignment horizontal="center" wrapText="1"/>
    </xf>
    <xf numFmtId="3" fontId="39" fillId="0" borderId="19" xfId="0" applyNumberFormat="1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wrapText="1"/>
    </xf>
    <xf numFmtId="0" fontId="39" fillId="0" borderId="20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justify" vertical="center" wrapText="1"/>
    </xf>
    <xf numFmtId="0" fontId="0" fillId="0" borderId="30" xfId="0" applyBorder="1"/>
    <xf numFmtId="0" fontId="0" fillId="0" borderId="31" xfId="0" applyBorder="1"/>
    <xf numFmtId="0" fontId="0" fillId="0" borderId="0" xfId="0" applyAlignment="1" applyProtection="1">
      <alignment horizontal="center"/>
      <protection locked="0"/>
    </xf>
    <xf numFmtId="14" fontId="1" fillId="6" borderId="7" xfId="0" applyNumberFormat="1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" fontId="12" fillId="6" borderId="12" xfId="0" applyNumberFormat="1" applyFont="1" applyFill="1" applyBorder="1" applyAlignment="1">
      <alignment horizontal="center"/>
    </xf>
    <xf numFmtId="4" fontId="12" fillId="5" borderId="12" xfId="0" applyNumberFormat="1" applyFont="1" applyFill="1" applyBorder="1" applyAlignment="1">
      <alignment horizontal="center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 shrinkToFit="1"/>
    </xf>
    <xf numFmtId="0" fontId="31" fillId="11" borderId="11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/>
    </xf>
    <xf numFmtId="0" fontId="21" fillId="11" borderId="11" xfId="0" applyFont="1" applyFill="1" applyBorder="1" applyAlignment="1">
      <alignment horizontal="center" vertical="center" wrapText="1"/>
    </xf>
    <xf numFmtId="3" fontId="0" fillId="6" borderId="7" xfId="0" applyNumberFormat="1" applyFill="1" applyBorder="1" applyAlignment="1">
      <alignment horizontal="center"/>
    </xf>
    <xf numFmtId="2" fontId="0" fillId="7" borderId="7" xfId="0" applyNumberFormat="1" applyFill="1" applyBorder="1" applyAlignment="1" applyProtection="1">
      <alignment horizontal="center"/>
      <protection locked="0"/>
    </xf>
    <xf numFmtId="3" fontId="1" fillId="9" borderId="7" xfId="0" applyNumberFormat="1" applyFont="1" applyFill="1" applyBorder="1" applyAlignment="1">
      <alignment horizontal="center"/>
    </xf>
    <xf numFmtId="0" fontId="10" fillId="12" borderId="5" xfId="0" applyFont="1" applyFill="1" applyBorder="1"/>
    <xf numFmtId="0" fontId="1" fillId="12" borderId="8" xfId="0" applyFont="1" applyFill="1" applyBorder="1" applyAlignment="1">
      <alignment horizontal="center" vertical="center"/>
    </xf>
    <xf numFmtId="0" fontId="0" fillId="12" borderId="9" xfId="0" applyFill="1" applyBorder="1" applyAlignment="1">
      <alignment vertical="center" shrinkToFit="1"/>
    </xf>
    <xf numFmtId="0" fontId="0" fillId="12" borderId="16" xfId="0" applyFill="1" applyBorder="1" applyAlignment="1">
      <alignment vertical="center" shrinkToFit="1"/>
    </xf>
    <xf numFmtId="0" fontId="10" fillId="12" borderId="11" xfId="0" applyFont="1" applyFill="1" applyBorder="1"/>
    <xf numFmtId="0" fontId="24" fillId="12" borderId="8" xfId="0" applyFont="1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 wrapText="1"/>
    </xf>
    <xf numFmtId="0" fontId="10" fillId="14" borderId="5" xfId="0" applyFont="1" applyFill="1" applyBorder="1"/>
    <xf numFmtId="0" fontId="1" fillId="14" borderId="8" xfId="0" applyFont="1" applyFill="1" applyBorder="1" applyAlignment="1">
      <alignment horizontal="center" vertical="center"/>
    </xf>
    <xf numFmtId="0" fontId="0" fillId="14" borderId="9" xfId="0" applyFill="1" applyBorder="1" applyAlignment="1">
      <alignment vertical="center" shrinkToFit="1"/>
    </xf>
    <xf numFmtId="0" fontId="0" fillId="14" borderId="16" xfId="0" applyFill="1" applyBorder="1" applyAlignment="1">
      <alignment vertical="center" shrinkToFit="1"/>
    </xf>
    <xf numFmtId="0" fontId="10" fillId="14" borderId="11" xfId="0" applyFont="1" applyFill="1" applyBorder="1"/>
    <xf numFmtId="0" fontId="24" fillId="14" borderId="8" xfId="0" applyFont="1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23" fillId="15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" fillId="16" borderId="17" xfId="0" applyFont="1" applyFill="1" applyBorder="1" applyAlignment="1">
      <alignment horizontal="center"/>
    </xf>
    <xf numFmtId="1" fontId="1" fillId="16" borderId="17" xfId="0" applyNumberFormat="1" applyFont="1" applyFill="1" applyBorder="1" applyAlignment="1">
      <alignment horizontal="center" shrinkToFit="1"/>
    </xf>
    <xf numFmtId="0" fontId="1" fillId="16" borderId="17" xfId="0" applyFont="1" applyFill="1" applyBorder="1"/>
    <xf numFmtId="1" fontId="1" fillId="16" borderId="17" xfId="0" applyNumberFormat="1" applyFont="1" applyFill="1" applyBorder="1"/>
    <xf numFmtId="0" fontId="1" fillId="16" borderId="9" xfId="0" applyFont="1" applyFill="1" applyBorder="1"/>
    <xf numFmtId="4" fontId="1" fillId="16" borderId="8" xfId="0" applyNumberFormat="1" applyFont="1" applyFill="1" applyBorder="1" applyAlignment="1">
      <alignment horizontal="center"/>
    </xf>
    <xf numFmtId="0" fontId="1" fillId="17" borderId="17" xfId="0" applyFont="1" applyFill="1" applyBorder="1" applyAlignment="1">
      <alignment horizontal="center"/>
    </xf>
    <xf numFmtId="1" fontId="1" fillId="17" borderId="17" xfId="0" applyNumberFormat="1" applyFont="1" applyFill="1" applyBorder="1" applyAlignment="1">
      <alignment horizontal="center" shrinkToFit="1"/>
    </xf>
    <xf numFmtId="0" fontId="1" fillId="17" borderId="17" xfId="0" applyFont="1" applyFill="1" applyBorder="1"/>
    <xf numFmtId="1" fontId="1" fillId="17" borderId="17" xfId="0" applyNumberFormat="1" applyFont="1" applyFill="1" applyBorder="1"/>
    <xf numFmtId="0" fontId="1" fillId="17" borderId="9" xfId="0" applyFont="1" applyFill="1" applyBorder="1"/>
    <xf numFmtId="4" fontId="1" fillId="17" borderId="8" xfId="0" applyNumberFormat="1" applyFont="1" applyFill="1" applyBorder="1" applyAlignment="1">
      <alignment horizontal="center"/>
    </xf>
    <xf numFmtId="0" fontId="10" fillId="18" borderId="5" xfId="0" applyFont="1" applyFill="1" applyBorder="1"/>
    <xf numFmtId="0" fontId="1" fillId="18" borderId="8" xfId="0" applyFont="1" applyFill="1" applyBorder="1" applyAlignment="1">
      <alignment horizontal="center" vertical="center"/>
    </xf>
    <xf numFmtId="0" fontId="0" fillId="18" borderId="9" xfId="0" applyFill="1" applyBorder="1" applyAlignment="1">
      <alignment vertical="center" shrinkToFit="1"/>
    </xf>
    <xf numFmtId="0" fontId="0" fillId="18" borderId="16" xfId="0" applyFill="1" applyBorder="1" applyAlignment="1">
      <alignment vertical="center" shrinkToFit="1"/>
    </xf>
    <xf numFmtId="0" fontId="10" fillId="18" borderId="11" xfId="0" applyFont="1" applyFill="1" applyBorder="1"/>
    <xf numFmtId="0" fontId="30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center" vertical="center" wrapText="1"/>
    </xf>
    <xf numFmtId="0" fontId="25" fillId="19" borderId="11" xfId="0" applyFont="1" applyFill="1" applyBorder="1" applyAlignment="1">
      <alignment horizontal="center" vertical="center" wrapText="1"/>
    </xf>
    <xf numFmtId="0" fontId="26" fillId="19" borderId="7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/>
    </xf>
    <xf numFmtId="1" fontId="1" fillId="20" borderId="17" xfId="0" applyNumberFormat="1" applyFont="1" applyFill="1" applyBorder="1" applyAlignment="1">
      <alignment horizontal="center" shrinkToFit="1"/>
    </xf>
    <xf numFmtId="0" fontId="1" fillId="20" borderId="17" xfId="0" applyFont="1" applyFill="1" applyBorder="1"/>
    <xf numFmtId="1" fontId="1" fillId="20" borderId="17" xfId="0" applyNumberFormat="1" applyFont="1" applyFill="1" applyBorder="1"/>
    <xf numFmtId="0" fontId="1" fillId="20" borderId="9" xfId="0" applyFont="1" applyFill="1" applyBorder="1"/>
    <xf numFmtId="4" fontId="1" fillId="20" borderId="8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2" fillId="18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  <xf numFmtId="0" fontId="12" fillId="18" borderId="8" xfId="0" applyFont="1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2" fillId="18" borderId="16" xfId="0" applyFont="1" applyFill="1" applyBorder="1" applyAlignment="1">
      <alignment horizontal="center"/>
    </xf>
    <xf numFmtId="0" fontId="13" fillId="18" borderId="16" xfId="0" applyFont="1" applyFill="1" applyBorder="1" applyAlignment="1">
      <alignment horizontal="center"/>
    </xf>
    <xf numFmtId="0" fontId="12" fillId="18" borderId="12" xfId="0" applyFont="1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4" fontId="1" fillId="9" borderId="12" xfId="0" applyNumberFormat="1" applyFont="1" applyFill="1" applyBorder="1" applyAlignment="1">
      <alignment horizontal="center"/>
    </xf>
    <xf numFmtId="0" fontId="10" fillId="14" borderId="41" xfId="0" applyFont="1" applyFill="1" applyBorder="1"/>
    <xf numFmtId="0" fontId="29" fillId="14" borderId="50" xfId="0" applyFont="1" applyFill="1" applyBorder="1" applyAlignment="1">
      <alignment horizontal="center" vertical="center" wrapText="1" shrinkToFit="1"/>
    </xf>
    <xf numFmtId="0" fontId="24" fillId="14" borderId="50" xfId="0" applyFont="1" applyFill="1" applyBorder="1" applyAlignment="1">
      <alignment horizontal="center" vertical="center" wrapText="1" shrinkToFit="1"/>
    </xf>
    <xf numFmtId="0" fontId="23" fillId="14" borderId="50" xfId="0" applyFont="1" applyFill="1" applyBorder="1" applyAlignment="1">
      <alignment horizontal="center" vertical="center" wrapText="1" shrinkToFit="1"/>
    </xf>
    <xf numFmtId="0" fontId="25" fillId="15" borderId="52" xfId="0" applyFont="1" applyFill="1" applyBorder="1" applyAlignment="1">
      <alignment horizontal="center" vertical="center" wrapText="1"/>
    </xf>
    <xf numFmtId="0" fontId="25" fillId="15" borderId="53" xfId="0" applyFont="1" applyFill="1" applyBorder="1" applyAlignment="1">
      <alignment horizontal="center" vertical="center" wrapText="1"/>
    </xf>
    <xf numFmtId="0" fontId="26" fillId="15" borderId="54" xfId="0" applyFont="1" applyFill="1" applyBorder="1" applyAlignment="1">
      <alignment horizontal="center" vertical="center" wrapText="1"/>
    </xf>
    <xf numFmtId="0" fontId="29" fillId="15" borderId="54" xfId="0" applyFont="1" applyFill="1" applyBorder="1" applyAlignment="1">
      <alignment horizontal="center" vertical="center" wrapText="1"/>
    </xf>
    <xf numFmtId="0" fontId="30" fillId="15" borderId="54" xfId="0" applyFont="1" applyFill="1" applyBorder="1" applyAlignment="1">
      <alignment horizontal="center" vertical="center" wrapText="1"/>
    </xf>
    <xf numFmtId="0" fontId="10" fillId="12" borderId="41" xfId="0" applyFont="1" applyFill="1" applyBorder="1"/>
    <xf numFmtId="0" fontId="24" fillId="12" borderId="50" xfId="0" applyFont="1" applyFill="1" applyBorder="1" applyAlignment="1">
      <alignment horizontal="center" vertical="center" wrapText="1"/>
    </xf>
    <xf numFmtId="0" fontId="24" fillId="12" borderId="50" xfId="0" applyFont="1" applyFill="1" applyBorder="1" applyAlignment="1">
      <alignment horizontal="center" vertical="center" wrapText="1" shrinkToFit="1"/>
    </xf>
    <xf numFmtId="0" fontId="23" fillId="12" borderId="50" xfId="0" applyFont="1" applyFill="1" applyBorder="1" applyAlignment="1">
      <alignment horizontal="center" vertical="center" wrapText="1" shrinkToFit="1"/>
    </xf>
    <xf numFmtId="0" fontId="25" fillId="13" borderId="52" xfId="0" applyFont="1" applyFill="1" applyBorder="1" applyAlignment="1">
      <alignment horizontal="center" vertical="center" wrapText="1"/>
    </xf>
    <xf numFmtId="0" fontId="25" fillId="13" borderId="53" xfId="0" applyFont="1" applyFill="1" applyBorder="1" applyAlignment="1">
      <alignment horizontal="center" vertical="center" wrapText="1"/>
    </xf>
    <xf numFmtId="0" fontId="26" fillId="13" borderId="54" xfId="0" applyFont="1" applyFill="1" applyBorder="1" applyAlignment="1">
      <alignment horizontal="center" vertical="center" wrapText="1"/>
    </xf>
    <xf numFmtId="0" fontId="29" fillId="13" borderId="54" xfId="0" applyFont="1" applyFill="1" applyBorder="1" applyAlignment="1">
      <alignment horizontal="center" vertical="center" wrapText="1"/>
    </xf>
    <xf numFmtId="0" fontId="30" fillId="13" borderId="54" xfId="0" applyFont="1" applyFill="1" applyBorder="1" applyAlignment="1">
      <alignment horizontal="center" vertical="center" wrapText="1"/>
    </xf>
    <xf numFmtId="0" fontId="10" fillId="18" borderId="41" xfId="0" applyFont="1" applyFill="1" applyBorder="1"/>
    <xf numFmtId="0" fontId="24" fillId="18" borderId="50" xfId="0" applyFont="1" applyFill="1" applyBorder="1" applyAlignment="1">
      <alignment horizontal="center" vertical="center" wrapText="1"/>
    </xf>
    <xf numFmtId="0" fontId="29" fillId="18" borderId="50" xfId="0" applyFont="1" applyFill="1" applyBorder="1" applyAlignment="1">
      <alignment horizontal="center" vertical="center" wrapText="1" shrinkToFit="1"/>
    </xf>
    <xf numFmtId="0" fontId="24" fillId="18" borderId="50" xfId="0" applyFont="1" applyFill="1" applyBorder="1" applyAlignment="1">
      <alignment horizontal="center" vertical="center" wrapText="1" shrinkToFit="1"/>
    </xf>
    <xf numFmtId="0" fontId="23" fillId="18" borderId="50" xfId="0" applyFont="1" applyFill="1" applyBorder="1" applyAlignment="1">
      <alignment horizontal="center" vertical="center" wrapText="1" shrinkToFit="1"/>
    </xf>
    <xf numFmtId="0" fontId="25" fillId="19" borderId="52" xfId="0" applyFont="1" applyFill="1" applyBorder="1" applyAlignment="1">
      <alignment horizontal="center" vertical="center" wrapText="1"/>
    </xf>
    <xf numFmtId="0" fontId="25" fillId="19" borderId="53" xfId="0" applyFont="1" applyFill="1" applyBorder="1" applyAlignment="1">
      <alignment horizontal="center" vertical="center" wrapText="1"/>
    </xf>
    <xf numFmtId="0" fontId="26" fillId="19" borderId="54" xfId="0" applyFont="1" applyFill="1" applyBorder="1" applyAlignment="1">
      <alignment horizontal="center" vertical="center" wrapText="1"/>
    </xf>
    <xf numFmtId="0" fontId="29" fillId="19" borderId="54" xfId="0" applyFont="1" applyFill="1" applyBorder="1" applyAlignment="1">
      <alignment horizontal="center" vertical="center" wrapText="1"/>
    </xf>
    <xf numFmtId="0" fontId="30" fillId="19" borderId="54" xfId="0" applyFont="1" applyFill="1" applyBorder="1" applyAlignment="1">
      <alignment horizontal="center" vertical="center" wrapText="1"/>
    </xf>
    <xf numFmtId="0" fontId="23" fillId="19" borderId="11" xfId="0" applyFont="1" applyFill="1" applyBorder="1" applyAlignment="1">
      <alignment horizontal="center" vertical="center" wrapText="1"/>
    </xf>
    <xf numFmtId="0" fontId="46" fillId="5" borderId="8" xfId="0" applyFont="1" applyFill="1" applyBorder="1" applyAlignment="1">
      <alignment horizontal="center" vertical="center" wrapText="1"/>
    </xf>
    <xf numFmtId="0" fontId="45" fillId="5" borderId="8" xfId="0" applyFont="1" applyFill="1" applyBorder="1" applyAlignment="1">
      <alignment horizontal="center"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4" borderId="50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/>
    </xf>
    <xf numFmtId="0" fontId="23" fillId="12" borderId="8" xfId="0" applyFont="1" applyFill="1" applyBorder="1" applyAlignment="1">
      <alignment horizontal="center" vertical="center" wrapText="1" shrinkToFit="1"/>
    </xf>
    <xf numFmtId="0" fontId="23" fillId="12" borderId="50" xfId="0" applyFont="1" applyFill="1" applyBorder="1" applyAlignment="1">
      <alignment horizontal="center" vertical="center" wrapText="1" shrinkToFi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9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vertical="center" wrapText="1"/>
    </xf>
    <xf numFmtId="0" fontId="26" fillId="13" borderId="51" xfId="0" applyFont="1" applyFill="1" applyBorder="1" applyAlignment="1">
      <alignment vertical="center" wrapText="1"/>
    </xf>
    <xf numFmtId="0" fontId="26" fillId="12" borderId="8" xfId="0" applyFont="1" applyFill="1" applyBorder="1" applyAlignment="1">
      <alignment horizontal="center" vertical="center" wrapText="1"/>
    </xf>
    <xf numFmtId="0" fontId="26" fillId="12" borderId="50" xfId="0" applyFont="1" applyFill="1" applyBorder="1" applyAlignment="1">
      <alignment horizontal="center" vertical="center" wrapText="1"/>
    </xf>
    <xf numFmtId="0" fontId="44" fillId="13" borderId="12" xfId="0" applyFont="1" applyFill="1" applyBorder="1" applyAlignment="1">
      <alignment horizontal="center" vertical="center" wrapText="1"/>
    </xf>
    <xf numFmtId="0" fontId="44" fillId="13" borderId="51" xfId="0" applyFont="1" applyFill="1" applyBorder="1" applyAlignment="1">
      <alignment horizontal="center" vertical="center" wrapText="1"/>
    </xf>
    <xf numFmtId="0" fontId="27" fillId="12" borderId="38" xfId="0" applyFont="1" applyFill="1" applyBorder="1" applyAlignment="1">
      <alignment horizontal="center" vertical="center"/>
    </xf>
    <xf numFmtId="0" fontId="27" fillId="12" borderId="39" xfId="0" applyFont="1" applyFill="1" applyBorder="1" applyAlignment="1">
      <alignment horizontal="center" vertical="center"/>
    </xf>
    <xf numFmtId="0" fontId="27" fillId="12" borderId="43" xfId="0" applyFont="1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center" vertical="center"/>
    </xf>
    <xf numFmtId="14" fontId="20" fillId="5" borderId="39" xfId="0" applyNumberFormat="1" applyFont="1" applyFill="1" applyBorder="1" applyAlignment="1">
      <alignment horizontal="center" vertical="center" shrinkToFit="1"/>
    </xf>
    <xf numFmtId="14" fontId="20" fillId="5" borderId="40" xfId="0" applyNumberFormat="1" applyFont="1" applyFill="1" applyBorder="1" applyAlignment="1">
      <alignment horizontal="center" vertical="center" shrinkToFit="1"/>
    </xf>
    <xf numFmtId="14" fontId="20" fillId="5" borderId="13" xfId="0" applyNumberFormat="1" applyFont="1" applyFill="1" applyBorder="1" applyAlignment="1">
      <alignment horizontal="center" vertical="center" shrinkToFit="1"/>
    </xf>
    <xf numFmtId="14" fontId="20" fillId="5" borderId="3" xfId="0" applyNumberFormat="1" applyFont="1" applyFill="1" applyBorder="1" applyAlignment="1">
      <alignment horizontal="center" vertical="center" shrinkToFit="1"/>
    </xf>
    <xf numFmtId="0" fontId="21" fillId="12" borderId="45" xfId="0" applyFont="1" applyFill="1" applyBorder="1" applyAlignment="1">
      <alignment horizontal="center"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21" fillId="12" borderId="49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 shrinkToFit="1"/>
    </xf>
    <xf numFmtId="0" fontId="22" fillId="12" borderId="50" xfId="0" applyFont="1" applyFill="1" applyBorder="1" applyAlignment="1">
      <alignment horizontal="center" vertical="center" wrapText="1" shrinkToFit="1"/>
    </xf>
    <xf numFmtId="0" fontId="23" fillId="13" borderId="12" xfId="0" applyFont="1" applyFill="1" applyBorder="1" applyAlignment="1">
      <alignment horizontal="center" vertical="center" wrapText="1"/>
    </xf>
    <xf numFmtId="0" fontId="23" fillId="13" borderId="18" xfId="0" applyFont="1" applyFill="1" applyBorder="1" applyAlignment="1">
      <alignment horizontal="center" vertical="center" wrapText="1"/>
    </xf>
    <xf numFmtId="0" fontId="23" fillId="13" borderId="51" xfId="0" applyFont="1" applyFill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 wrapText="1"/>
    </xf>
    <xf numFmtId="0" fontId="36" fillId="12" borderId="51" xfId="0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4" fillId="12" borderId="12" xfId="0" applyFont="1" applyFill="1" applyBorder="1" applyAlignment="1">
      <alignment horizontal="center"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10" fillId="12" borderId="41" xfId="0" applyFont="1" applyFill="1" applyBorder="1" applyAlignment="1">
      <alignment horizontal="center" vertical="center" wrapText="1"/>
    </xf>
    <xf numFmtId="0" fontId="10" fillId="12" borderId="39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46" fillId="5" borderId="7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4" xfId="0" applyFont="1" applyFill="1" applyBorder="1" applyAlignment="1">
      <alignment horizontal="center" vertical="center" wrapText="1"/>
    </xf>
    <xf numFmtId="0" fontId="46" fillId="5" borderId="5" xfId="0" applyFont="1" applyFill="1" applyBorder="1" applyAlignment="1">
      <alignment horizontal="center" vertical="center" wrapText="1"/>
    </xf>
    <xf numFmtId="0" fontId="46" fillId="5" borderId="13" xfId="0" applyFont="1" applyFill="1" applyBorder="1" applyAlignment="1">
      <alignment horizontal="center" vertical="center" wrapText="1"/>
    </xf>
    <xf numFmtId="0" fontId="46" fillId="5" borderId="46" xfId="0" applyFont="1" applyFill="1" applyBorder="1" applyAlignment="1">
      <alignment horizontal="center" vertical="center" wrapText="1"/>
    </xf>
    <xf numFmtId="0" fontId="21" fillId="13" borderId="48" xfId="0" applyFont="1" applyFill="1" applyBorder="1" applyAlignment="1">
      <alignment horizontal="center" vertical="center" wrapText="1"/>
    </xf>
    <xf numFmtId="0" fontId="21" fillId="13" borderId="55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7" fillId="14" borderId="38" xfId="0" applyFont="1" applyFill="1" applyBorder="1" applyAlignment="1">
      <alignment horizontal="center" vertical="center"/>
    </xf>
    <xf numFmtId="0" fontId="27" fillId="14" borderId="39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/>
    </xf>
    <xf numFmtId="0" fontId="10" fillId="14" borderId="41" xfId="0" applyFont="1" applyFill="1" applyBorder="1" applyAlignment="1">
      <alignment horizontal="center" vertical="center" wrapText="1"/>
    </xf>
    <xf numFmtId="0" fontId="10" fillId="14" borderId="39" xfId="0" applyFont="1" applyFill="1" applyBorder="1" applyAlignment="1">
      <alignment horizontal="center" vertical="center" wrapText="1"/>
    </xf>
    <xf numFmtId="0" fontId="10" fillId="14" borderId="42" xfId="0" applyFont="1" applyFill="1" applyBorder="1" applyAlignment="1">
      <alignment horizontal="center" vertical="center" wrapText="1"/>
    </xf>
    <xf numFmtId="0" fontId="21" fillId="14" borderId="45" xfId="0" applyFont="1" applyFill="1" applyBorder="1" applyAlignment="1">
      <alignment horizontal="center" vertical="center" wrapText="1"/>
    </xf>
    <xf numFmtId="0" fontId="21" fillId="14" borderId="47" xfId="0" applyFont="1" applyFill="1" applyBorder="1" applyAlignment="1">
      <alignment horizontal="center" vertical="center" wrapText="1"/>
    </xf>
    <xf numFmtId="0" fontId="21" fillId="14" borderId="49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0" fontId="22" fillId="14" borderId="8" xfId="0" applyFont="1" applyFill="1" applyBorder="1" applyAlignment="1">
      <alignment horizontal="center" vertical="center" wrapText="1" shrinkToFit="1"/>
    </xf>
    <xf numFmtId="0" fontId="22" fillId="14" borderId="50" xfId="0" applyFont="1" applyFill="1" applyBorder="1" applyAlignment="1">
      <alignment horizontal="center" vertical="center" wrapText="1" shrinkToFit="1"/>
    </xf>
    <xf numFmtId="0" fontId="21" fillId="15" borderId="48" xfId="0" applyFont="1" applyFill="1" applyBorder="1" applyAlignment="1">
      <alignment horizontal="center" vertical="center" wrapText="1"/>
    </xf>
    <xf numFmtId="0" fontId="21" fillId="15" borderId="55" xfId="0" applyFont="1" applyFill="1" applyBorder="1" applyAlignment="1">
      <alignment horizontal="center" vertical="center" wrapText="1"/>
    </xf>
    <xf numFmtId="0" fontId="44" fillId="15" borderId="12" xfId="0" applyFont="1" applyFill="1" applyBorder="1" applyAlignment="1">
      <alignment horizontal="center" vertical="center" wrapText="1"/>
    </xf>
    <xf numFmtId="0" fontId="44" fillId="15" borderId="51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/>
    </xf>
    <xf numFmtId="0" fontId="26" fillId="15" borderId="12" xfId="0" applyFont="1" applyFill="1" applyBorder="1" applyAlignment="1">
      <alignment vertical="center" wrapText="1"/>
    </xf>
    <xf numFmtId="0" fontId="26" fillId="15" borderId="51" xfId="0" applyFont="1" applyFill="1" applyBorder="1" applyAlignment="1">
      <alignment vertical="center" wrapText="1"/>
    </xf>
    <xf numFmtId="0" fontId="26" fillId="14" borderId="8" xfId="0" applyFont="1" applyFill="1" applyBorder="1" applyAlignment="1">
      <alignment horizontal="center" vertical="center" wrapText="1"/>
    </xf>
    <xf numFmtId="0" fontId="26" fillId="14" borderId="50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51" xfId="0" applyFont="1" applyFill="1" applyBorder="1" applyAlignment="1">
      <alignment horizontal="center" vertical="center" wrapText="1"/>
    </xf>
    <xf numFmtId="0" fontId="36" fillId="14" borderId="12" xfId="0" applyFont="1" applyFill="1" applyBorder="1" applyAlignment="1">
      <alignment horizontal="center" vertical="center" wrapText="1"/>
    </xf>
    <xf numFmtId="0" fontId="36" fillId="14" borderId="51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3" fillId="14" borderId="50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 shrinkToFit="1"/>
    </xf>
    <xf numFmtId="0" fontId="23" fillId="14" borderId="50" xfId="0" applyFont="1" applyFill="1" applyBorder="1" applyAlignment="1">
      <alignment horizontal="center" vertical="center" wrapText="1" shrinkToFit="1"/>
    </xf>
    <xf numFmtId="0" fontId="23" fillId="15" borderId="10" xfId="0" applyFont="1" applyFill="1" applyBorder="1" applyAlignment="1">
      <alignment horizontal="center" vertical="center" wrapText="1"/>
    </xf>
    <xf numFmtId="0" fontId="23" fillId="15" borderId="9" xfId="0" applyFont="1" applyFill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/>
    </xf>
    <xf numFmtId="0" fontId="23" fillId="18" borderId="50" xfId="0" applyFont="1" applyFill="1" applyBorder="1" applyAlignment="1">
      <alignment horizontal="center" vertical="center" wrapText="1"/>
    </xf>
    <xf numFmtId="0" fontId="1" fillId="20" borderId="17" xfId="0" applyFont="1" applyFill="1" applyBorder="1" applyAlignment="1">
      <alignment horizontal="center"/>
    </xf>
    <xf numFmtId="0" fontId="26" fillId="18" borderId="4" xfId="0" applyFont="1" applyFill="1" applyBorder="1" applyAlignment="1">
      <alignment horizontal="center" vertical="center" wrapText="1"/>
    </xf>
    <xf numFmtId="0" fontId="26" fillId="18" borderId="50" xfId="0" applyFont="1" applyFill="1" applyBorder="1" applyAlignment="1">
      <alignment horizontal="center" vertical="center" wrapText="1"/>
    </xf>
    <xf numFmtId="0" fontId="44" fillId="19" borderId="18" xfId="0" applyFont="1" applyFill="1" applyBorder="1" applyAlignment="1">
      <alignment horizontal="center" vertical="center" wrapText="1"/>
    </xf>
    <xf numFmtId="0" fontId="44" fillId="19" borderId="51" xfId="0" applyFont="1" applyFill="1" applyBorder="1" applyAlignment="1">
      <alignment horizontal="center" vertical="center" wrapText="1"/>
    </xf>
    <xf numFmtId="0" fontId="23" fillId="19" borderId="5" xfId="0" applyFont="1" applyFill="1" applyBorder="1" applyAlignment="1">
      <alignment horizontal="center" vertical="center" wrapText="1"/>
    </xf>
    <xf numFmtId="0" fontId="23" fillId="19" borderId="3" xfId="0" applyFont="1" applyFill="1" applyBorder="1" applyAlignment="1">
      <alignment horizontal="center" vertical="center" wrapText="1"/>
    </xf>
    <xf numFmtId="0" fontId="26" fillId="19" borderId="18" xfId="0" applyFont="1" applyFill="1" applyBorder="1" applyAlignment="1">
      <alignment vertical="center" wrapText="1"/>
    </xf>
    <xf numFmtId="0" fontId="26" fillId="19" borderId="51" xfId="0" applyFont="1" applyFill="1" applyBorder="1" applyAlignment="1">
      <alignment vertical="center" wrapText="1"/>
    </xf>
    <xf numFmtId="0" fontId="23" fillId="18" borderId="8" xfId="0" applyFont="1" applyFill="1" applyBorder="1" applyAlignment="1">
      <alignment horizontal="center" vertical="center" wrapText="1" shrinkToFit="1"/>
    </xf>
    <xf numFmtId="0" fontId="23" fillId="18" borderId="50" xfId="0" applyFont="1" applyFill="1" applyBorder="1" applyAlignment="1">
      <alignment horizontal="center" vertical="center" wrapText="1" shrinkToFit="1"/>
    </xf>
    <xf numFmtId="0" fontId="27" fillId="18" borderId="38" xfId="0" applyFont="1" applyFill="1" applyBorder="1" applyAlignment="1">
      <alignment horizontal="center" vertical="center"/>
    </xf>
    <xf numFmtId="0" fontId="27" fillId="18" borderId="39" xfId="0" applyFont="1" applyFill="1" applyBorder="1" applyAlignment="1">
      <alignment horizontal="center" vertical="center"/>
    </xf>
    <xf numFmtId="0" fontId="27" fillId="18" borderId="43" xfId="0" applyFont="1" applyFill="1" applyBorder="1" applyAlignment="1">
      <alignment horizontal="center" vertical="center"/>
    </xf>
    <xf numFmtId="0" fontId="27" fillId="18" borderId="13" xfId="0" applyFont="1" applyFill="1" applyBorder="1" applyAlignment="1">
      <alignment horizontal="center" vertical="center"/>
    </xf>
    <xf numFmtId="0" fontId="10" fillId="18" borderId="41" xfId="0" applyFont="1" applyFill="1" applyBorder="1" applyAlignment="1">
      <alignment horizontal="center" vertical="center" wrapText="1"/>
    </xf>
    <xf numFmtId="0" fontId="10" fillId="18" borderId="39" xfId="0" applyFont="1" applyFill="1" applyBorder="1" applyAlignment="1">
      <alignment horizontal="center" vertical="center" wrapText="1"/>
    </xf>
    <xf numFmtId="0" fontId="10" fillId="18" borderId="42" xfId="0" applyFont="1" applyFill="1" applyBorder="1" applyAlignment="1">
      <alignment horizontal="center" vertical="center" wrapText="1"/>
    </xf>
    <xf numFmtId="0" fontId="46" fillId="5" borderId="45" xfId="0" applyFont="1" applyFill="1" applyBorder="1" applyAlignment="1">
      <alignment horizontal="center" vertical="center" wrapText="1"/>
    </xf>
    <xf numFmtId="0" fontId="46" fillId="5" borderId="49" xfId="0" applyFont="1" applyFill="1" applyBorder="1" applyAlignment="1">
      <alignment horizontal="center" vertical="center" wrapText="1"/>
    </xf>
    <xf numFmtId="0" fontId="46" fillId="5" borderId="57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21" fillId="18" borderId="45" xfId="0" applyFont="1" applyFill="1" applyBorder="1" applyAlignment="1">
      <alignment horizontal="center" vertical="center" wrapText="1"/>
    </xf>
    <xf numFmtId="0" fontId="21" fillId="18" borderId="47" xfId="0" applyFont="1" applyFill="1" applyBorder="1" applyAlignment="1">
      <alignment horizontal="center" vertical="center" wrapText="1"/>
    </xf>
    <xf numFmtId="0" fontId="21" fillId="18" borderId="49" xfId="0" applyFont="1" applyFill="1" applyBorder="1" applyAlignment="1">
      <alignment horizontal="center" vertical="center" wrapText="1"/>
    </xf>
    <xf numFmtId="0" fontId="24" fillId="18" borderId="12" xfId="0" applyFont="1" applyFill="1" applyBorder="1" applyAlignment="1">
      <alignment horizontal="center" vertical="center" wrapText="1"/>
    </xf>
    <xf numFmtId="0" fontId="24" fillId="18" borderId="4" xfId="0" applyFont="1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/>
    </xf>
    <xf numFmtId="0" fontId="22" fillId="18" borderId="8" xfId="0" applyFont="1" applyFill="1" applyBorder="1" applyAlignment="1">
      <alignment horizontal="center" vertical="center" wrapText="1" shrinkToFit="1"/>
    </xf>
    <xf numFmtId="0" fontId="22" fillId="18" borderId="50" xfId="0" applyFont="1" applyFill="1" applyBorder="1" applyAlignment="1">
      <alignment horizontal="center" vertical="center" wrapText="1" shrinkToFit="1"/>
    </xf>
    <xf numFmtId="0" fontId="23" fillId="19" borderId="12" xfId="0" applyFont="1" applyFill="1" applyBorder="1" applyAlignment="1">
      <alignment horizontal="center" vertical="center" wrapText="1"/>
    </xf>
    <xf numFmtId="0" fontId="23" fillId="19" borderId="18" xfId="0" applyFont="1" applyFill="1" applyBorder="1" applyAlignment="1">
      <alignment horizontal="center" vertical="center" wrapText="1"/>
    </xf>
    <xf numFmtId="0" fontId="23" fillId="19" borderId="51" xfId="0" applyFont="1" applyFill="1" applyBorder="1" applyAlignment="1">
      <alignment horizontal="center" vertical="center" wrapText="1"/>
    </xf>
    <xf numFmtId="0" fontId="21" fillId="19" borderId="56" xfId="0" applyFont="1" applyFill="1" applyBorder="1" applyAlignment="1">
      <alignment horizontal="center" vertical="center" wrapText="1"/>
    </xf>
    <xf numFmtId="0" fontId="21" fillId="19" borderId="55" xfId="0" applyFont="1" applyFill="1" applyBorder="1" applyAlignment="1">
      <alignment horizontal="center" vertical="center" wrapText="1"/>
    </xf>
    <xf numFmtId="0" fontId="36" fillId="18" borderId="12" xfId="0" applyFont="1" applyFill="1" applyBorder="1" applyAlignment="1">
      <alignment horizontal="center" vertical="center" wrapText="1"/>
    </xf>
    <xf numFmtId="0" fontId="36" fillId="18" borderId="51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top" wrapText="1"/>
    </xf>
    <xf numFmtId="0" fontId="39" fillId="0" borderId="25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41" fillId="0" borderId="4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8193" name="prilohy.priloha-priloha_c_1_k_zakonu_c_361_2014_z_z.op-rocne_sadzby_dane-icon-copy" descr="Kopírovať">
          <a:extLst>
            <a:ext uri="{FF2B5EF4-FFF2-40B4-BE49-F238E27FC236}">
              <a16:creationId xmlns:a16="http://schemas.microsoft.com/office/drawing/2014/main" id="{42D71F59-961B-E8AF-06B1-C23799C105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335280</xdr:colOff>
      <xdr:row>3</xdr:row>
      <xdr:rowOff>0</xdr:rowOff>
    </xdr:from>
    <xdr:to>
      <xdr:col>1</xdr:col>
      <xdr:colOff>640080</xdr:colOff>
      <xdr:row>3</xdr:row>
      <xdr:rowOff>304800</xdr:rowOff>
    </xdr:to>
    <xdr:sp macro="" textlink="">
      <xdr:nvSpPr>
        <xdr:cNvPr id="8194" name="prilohy.priloha-priloha_c_1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1BF5B77-564D-BDBE-73B8-6CF98C30CE15}"/>
            </a:ext>
          </a:extLst>
        </xdr:cNvPr>
        <xdr:cNvSpPr>
          <a:spLocks noChangeAspect="1" noChangeArrowheads="1"/>
        </xdr:cNvSpPr>
      </xdr:nvSpPr>
      <xdr:spPr bwMode="auto">
        <a:xfrm>
          <a:off x="94488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</xdr:row>
      <xdr:rowOff>0</xdr:rowOff>
    </xdr:from>
    <xdr:to>
      <xdr:col>2</xdr:col>
      <xdr:colOff>320040</xdr:colOff>
      <xdr:row>3</xdr:row>
      <xdr:rowOff>304800</xdr:rowOff>
    </xdr:to>
    <xdr:sp macro="" textlink="">
      <xdr:nvSpPr>
        <xdr:cNvPr id="8195" name="prilohy.priloha-priloha_c_1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9A2F3B75-A30E-82BB-38CA-13D8CD6D0637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</xdr:row>
      <xdr:rowOff>0</xdr:rowOff>
    </xdr:from>
    <xdr:to>
      <xdr:col>2</xdr:col>
      <xdr:colOff>632460</xdr:colOff>
      <xdr:row>3</xdr:row>
      <xdr:rowOff>304800</xdr:rowOff>
    </xdr:to>
    <xdr:sp macro="" textlink="">
      <xdr:nvSpPr>
        <xdr:cNvPr id="8196" name="prilohy.priloha-priloha_c_1_k_zakonu_c_361_2014_z_z.op-rocne_sadzby_dane-icon-compare" descr="Porovnať verzie">
          <a:extLst>
            <a:ext uri="{FF2B5EF4-FFF2-40B4-BE49-F238E27FC236}">
              <a16:creationId xmlns:a16="http://schemas.microsoft.com/office/drawing/2014/main" id="{FA28C29D-1AC1-3617-743B-CBE2DE00B544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</xdr:row>
      <xdr:rowOff>0</xdr:rowOff>
    </xdr:from>
    <xdr:to>
      <xdr:col>3</xdr:col>
      <xdr:colOff>335280</xdr:colOff>
      <xdr:row>3</xdr:row>
      <xdr:rowOff>304800</xdr:rowOff>
    </xdr:to>
    <xdr:sp macro="" textlink="">
      <xdr:nvSpPr>
        <xdr:cNvPr id="8197" name="prilohy.priloha-priloha_c_1_k_zakonu_c_361_2014_z_z.op-rocne_sadzby_dane-tooltip-compare" descr="Porovnať verzie">
          <a:extLst>
            <a:ext uri="{FF2B5EF4-FFF2-40B4-BE49-F238E27FC236}">
              <a16:creationId xmlns:a16="http://schemas.microsoft.com/office/drawing/2014/main" id="{2E52863F-43E9-76D0-2EF3-056946A09C63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</xdr:row>
      <xdr:rowOff>0</xdr:rowOff>
    </xdr:from>
    <xdr:to>
      <xdr:col>3</xdr:col>
      <xdr:colOff>647700</xdr:colOff>
      <xdr:row>3</xdr:row>
      <xdr:rowOff>304800</xdr:rowOff>
    </xdr:to>
    <xdr:sp macro="" textlink="">
      <xdr:nvSpPr>
        <xdr:cNvPr id="8198" name="prilohy.priloha-priloha_c_1_k_zakonu_c_361_2014_z_z.op-rocne_sadzby_dane-icon-novelizacie" descr="Novelizácie">
          <a:extLst>
            <a:ext uri="{FF2B5EF4-FFF2-40B4-BE49-F238E27FC236}">
              <a16:creationId xmlns:a16="http://schemas.microsoft.com/office/drawing/2014/main" id="{1AF55D40-AAD9-4D52-1760-529B327966CD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</xdr:row>
      <xdr:rowOff>0</xdr:rowOff>
    </xdr:from>
    <xdr:to>
      <xdr:col>4</xdr:col>
      <xdr:colOff>350520</xdr:colOff>
      <xdr:row>3</xdr:row>
      <xdr:rowOff>304800</xdr:rowOff>
    </xdr:to>
    <xdr:sp macro="" textlink="">
      <xdr:nvSpPr>
        <xdr:cNvPr id="8199" name="prilohy.priloha-priloha_c_1_k_zakonu_c_361_2014_z_z.op-rocne_sadzby_dane-tooltip-novelizacie" descr="Novelizácie">
          <a:extLst>
            <a:ext uri="{FF2B5EF4-FFF2-40B4-BE49-F238E27FC236}">
              <a16:creationId xmlns:a16="http://schemas.microsoft.com/office/drawing/2014/main" id="{57F4113D-019C-485A-336A-1A12AEC6A446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</xdr:colOff>
      <xdr:row>18</xdr:row>
      <xdr:rowOff>7620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8EA8886-7703-8557-EFAA-2B00FEA7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839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</xdr:colOff>
      <xdr:row>18</xdr:row>
      <xdr:rowOff>7620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871D0B1-200C-877D-77D6-2E1720B6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668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960120</xdr:colOff>
      <xdr:row>18</xdr:row>
      <xdr:rowOff>7620</xdr:rowOff>
    </xdr:from>
    <xdr:to>
      <xdr:col>2</xdr:col>
      <xdr:colOff>144780</xdr:colOff>
      <xdr:row>19</xdr:row>
      <xdr:rowOff>121920</xdr:rowOff>
    </xdr:to>
    <xdr:sp macro="" textlink="">
      <xdr:nvSpPr>
        <xdr:cNvPr id="8202" name="prilohy.priloha-priloha_c_1a_k_zakonu_c_361_2014_z_z-icon-copy" descr="Kopírovať">
          <a:extLst>
            <a:ext uri="{FF2B5EF4-FFF2-40B4-BE49-F238E27FC236}">
              <a16:creationId xmlns:a16="http://schemas.microsoft.com/office/drawing/2014/main" id="{F4152ED6-949F-0EAA-A5C3-40285AF74418}"/>
            </a:ext>
          </a:extLst>
        </xdr:cNvPr>
        <xdr:cNvSpPr>
          <a:spLocks noChangeAspect="1" noChangeArrowheads="1"/>
        </xdr:cNvSpPr>
      </xdr:nvSpPr>
      <xdr:spPr bwMode="auto">
        <a:xfrm>
          <a:off x="1569720" y="439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18</xdr:row>
      <xdr:rowOff>0</xdr:rowOff>
    </xdr:from>
    <xdr:to>
      <xdr:col>1</xdr:col>
      <xdr:colOff>617220</xdr:colOff>
      <xdr:row>19</xdr:row>
      <xdr:rowOff>114300</xdr:rowOff>
    </xdr:to>
    <xdr:sp macro="" textlink="">
      <xdr:nvSpPr>
        <xdr:cNvPr id="8203" name="prilohy.priloha-priloha_c_1a_k_zakonu_c_361_2014_z_z-icon-tooltip-copy" descr="Odkaz bol skopírovaný do schránky">
          <a:extLst>
            <a:ext uri="{FF2B5EF4-FFF2-40B4-BE49-F238E27FC236}">
              <a16:creationId xmlns:a16="http://schemas.microsoft.com/office/drawing/2014/main" id="{834B9236-3184-A7E3-6A5E-A4066C0C8BFF}"/>
            </a:ext>
          </a:extLst>
        </xdr:cNvPr>
        <xdr:cNvSpPr>
          <a:spLocks noChangeAspect="1" noChangeArrowheads="1"/>
        </xdr:cNvSpPr>
      </xdr:nvSpPr>
      <xdr:spPr bwMode="auto">
        <a:xfrm>
          <a:off x="92202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18</xdr:row>
      <xdr:rowOff>0</xdr:rowOff>
    </xdr:from>
    <xdr:to>
      <xdr:col>2</xdr:col>
      <xdr:colOff>320040</xdr:colOff>
      <xdr:row>19</xdr:row>
      <xdr:rowOff>114300</xdr:rowOff>
    </xdr:to>
    <xdr:sp macro="" textlink="">
      <xdr:nvSpPr>
        <xdr:cNvPr id="8204" name="prilohy.priloha-priloha_c_1a_k_zakonu_c_361_2014_z_z-icon-tooltip-copy-before" descr="Vytvoriť odkaz">
          <a:extLst>
            <a:ext uri="{FF2B5EF4-FFF2-40B4-BE49-F238E27FC236}">
              <a16:creationId xmlns:a16="http://schemas.microsoft.com/office/drawing/2014/main" id="{B215A19F-E628-710A-2BB5-8561CE8E0770}"/>
            </a:ext>
          </a:extLst>
        </xdr:cNvPr>
        <xdr:cNvSpPr>
          <a:spLocks noChangeAspect="1" noChangeArrowheads="1"/>
        </xdr:cNvSpPr>
      </xdr:nvSpPr>
      <xdr:spPr bwMode="auto">
        <a:xfrm>
          <a:off x="12344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18</xdr:row>
      <xdr:rowOff>0</xdr:rowOff>
    </xdr:from>
    <xdr:to>
      <xdr:col>2</xdr:col>
      <xdr:colOff>632460</xdr:colOff>
      <xdr:row>19</xdr:row>
      <xdr:rowOff>114300</xdr:rowOff>
    </xdr:to>
    <xdr:sp macro="" textlink="">
      <xdr:nvSpPr>
        <xdr:cNvPr id="8205" name="prilohy.priloha-priloha_c_1a_k_zakonu_c_361_2014_z_z-icon-compare" descr="Porovnať verzie">
          <a:extLst>
            <a:ext uri="{FF2B5EF4-FFF2-40B4-BE49-F238E27FC236}">
              <a16:creationId xmlns:a16="http://schemas.microsoft.com/office/drawing/2014/main" id="{D52594FA-6313-BA4C-A78F-4EF8BF653DFB}"/>
            </a:ext>
          </a:extLst>
        </xdr:cNvPr>
        <xdr:cNvSpPr>
          <a:spLocks noChangeAspect="1" noChangeArrowheads="1"/>
        </xdr:cNvSpPr>
      </xdr:nvSpPr>
      <xdr:spPr bwMode="auto">
        <a:xfrm>
          <a:off x="154686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18</xdr:row>
      <xdr:rowOff>0</xdr:rowOff>
    </xdr:from>
    <xdr:to>
      <xdr:col>3</xdr:col>
      <xdr:colOff>335280</xdr:colOff>
      <xdr:row>19</xdr:row>
      <xdr:rowOff>114300</xdr:rowOff>
    </xdr:to>
    <xdr:sp macro="" textlink="">
      <xdr:nvSpPr>
        <xdr:cNvPr id="8206" name="prilohy.priloha-priloha_c_1a_k_zakonu_c_361_2014_z_z-tooltip-compare" descr="Porovnať verzie">
          <a:extLst>
            <a:ext uri="{FF2B5EF4-FFF2-40B4-BE49-F238E27FC236}">
              <a16:creationId xmlns:a16="http://schemas.microsoft.com/office/drawing/2014/main" id="{EF0F0BF7-7210-2D89-9773-B04622EF95F3}"/>
            </a:ext>
          </a:extLst>
        </xdr:cNvPr>
        <xdr:cNvSpPr>
          <a:spLocks noChangeAspect="1" noChangeArrowheads="1"/>
        </xdr:cNvSpPr>
      </xdr:nvSpPr>
      <xdr:spPr bwMode="auto">
        <a:xfrm>
          <a:off x="185928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18</xdr:row>
      <xdr:rowOff>0</xdr:rowOff>
    </xdr:from>
    <xdr:to>
      <xdr:col>3</xdr:col>
      <xdr:colOff>647700</xdr:colOff>
      <xdr:row>19</xdr:row>
      <xdr:rowOff>114300</xdr:rowOff>
    </xdr:to>
    <xdr:sp macro="" textlink="">
      <xdr:nvSpPr>
        <xdr:cNvPr id="8207" name="prilohy.priloha-priloha_c_1a_k_zakonu_c_361_2014_z_z-icon-novelizacie" descr="Novelizácie">
          <a:extLst>
            <a:ext uri="{FF2B5EF4-FFF2-40B4-BE49-F238E27FC236}">
              <a16:creationId xmlns:a16="http://schemas.microsoft.com/office/drawing/2014/main" id="{C0CA7E49-2148-5A2A-24D7-F5FF22BFC464}"/>
            </a:ext>
          </a:extLst>
        </xdr:cNvPr>
        <xdr:cNvSpPr>
          <a:spLocks noChangeAspect="1" noChangeArrowheads="1"/>
        </xdr:cNvSpPr>
      </xdr:nvSpPr>
      <xdr:spPr bwMode="auto">
        <a:xfrm>
          <a:off x="217170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18</xdr:row>
      <xdr:rowOff>0</xdr:rowOff>
    </xdr:from>
    <xdr:to>
      <xdr:col>4</xdr:col>
      <xdr:colOff>350520</xdr:colOff>
      <xdr:row>19</xdr:row>
      <xdr:rowOff>114300</xdr:rowOff>
    </xdr:to>
    <xdr:sp macro="" textlink="">
      <xdr:nvSpPr>
        <xdr:cNvPr id="8208" name="prilohy.priloha-priloha_c_1a_k_zakonu_c_361_2014_z_z-tooltip-novelizacie" descr="Novelizácie">
          <a:extLst>
            <a:ext uri="{FF2B5EF4-FFF2-40B4-BE49-F238E27FC236}">
              <a16:creationId xmlns:a16="http://schemas.microsoft.com/office/drawing/2014/main" id="{8B653227-5D28-AC1E-277C-1C1A72AFA38B}"/>
            </a:ext>
          </a:extLst>
        </xdr:cNvPr>
        <xdr:cNvSpPr>
          <a:spLocks noChangeAspect="1" noChangeArrowheads="1"/>
        </xdr:cNvSpPr>
      </xdr:nvSpPr>
      <xdr:spPr bwMode="auto">
        <a:xfrm>
          <a:off x="248412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121920</xdr:rowOff>
    </xdr:to>
    <xdr:sp macro="" textlink="">
      <xdr:nvSpPr>
        <xdr:cNvPr id="8209" name="prilohy.priloha-priloha_c_1a_k_zakonu_c_361_2014_z_z.op-rocne_sadzby_dane-icon-copy" descr="Kopírovať">
          <a:extLst>
            <a:ext uri="{FF2B5EF4-FFF2-40B4-BE49-F238E27FC236}">
              <a16:creationId xmlns:a16="http://schemas.microsoft.com/office/drawing/2014/main" id="{F3A71AE1-C6A8-2100-ED61-8BE3B2374B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20</xdr:row>
      <xdr:rowOff>0</xdr:rowOff>
    </xdr:from>
    <xdr:to>
      <xdr:col>1</xdr:col>
      <xdr:colOff>617220</xdr:colOff>
      <xdr:row>21</xdr:row>
      <xdr:rowOff>121920</xdr:rowOff>
    </xdr:to>
    <xdr:sp macro="" textlink="">
      <xdr:nvSpPr>
        <xdr:cNvPr id="8210" name="prilohy.priloha-priloha_c_1a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FA0E138-9AC1-EFD6-F533-C04049082250}"/>
            </a:ext>
          </a:extLst>
        </xdr:cNvPr>
        <xdr:cNvSpPr>
          <a:spLocks noChangeAspect="1" noChangeArrowheads="1"/>
        </xdr:cNvSpPr>
      </xdr:nvSpPr>
      <xdr:spPr bwMode="auto">
        <a:xfrm>
          <a:off x="92202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20</xdr:row>
      <xdr:rowOff>0</xdr:rowOff>
    </xdr:from>
    <xdr:to>
      <xdr:col>2</xdr:col>
      <xdr:colOff>320040</xdr:colOff>
      <xdr:row>21</xdr:row>
      <xdr:rowOff>121920</xdr:rowOff>
    </xdr:to>
    <xdr:sp macro="" textlink="">
      <xdr:nvSpPr>
        <xdr:cNvPr id="8211" name="prilohy.priloha-priloha_c_1a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CDD5E9A7-3260-4C6D-78DF-7E6F1B062586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20</xdr:row>
      <xdr:rowOff>0</xdr:rowOff>
    </xdr:from>
    <xdr:to>
      <xdr:col>2</xdr:col>
      <xdr:colOff>632460</xdr:colOff>
      <xdr:row>21</xdr:row>
      <xdr:rowOff>121920</xdr:rowOff>
    </xdr:to>
    <xdr:sp macro="" textlink="">
      <xdr:nvSpPr>
        <xdr:cNvPr id="8212" name="prilohy.priloha-priloha_c_1a_k_zakonu_c_361_2014_z_z.op-rocne_sadzby_dane-icon-compare" descr="Porovnať verzie">
          <a:extLst>
            <a:ext uri="{FF2B5EF4-FFF2-40B4-BE49-F238E27FC236}">
              <a16:creationId xmlns:a16="http://schemas.microsoft.com/office/drawing/2014/main" id="{B2383A62-3394-4ABA-AFBE-22D525C53DF8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20</xdr:row>
      <xdr:rowOff>0</xdr:rowOff>
    </xdr:from>
    <xdr:to>
      <xdr:col>3</xdr:col>
      <xdr:colOff>335280</xdr:colOff>
      <xdr:row>21</xdr:row>
      <xdr:rowOff>121920</xdr:rowOff>
    </xdr:to>
    <xdr:sp macro="" textlink="">
      <xdr:nvSpPr>
        <xdr:cNvPr id="8213" name="prilohy.priloha-priloha_c_1a_k_zakonu_c_361_2014_z_z.op-rocne_sadzby_dane-tooltip-compare" descr="Porovnať verzie">
          <a:extLst>
            <a:ext uri="{FF2B5EF4-FFF2-40B4-BE49-F238E27FC236}">
              <a16:creationId xmlns:a16="http://schemas.microsoft.com/office/drawing/2014/main" id="{0A4FE384-EE83-562A-1BE8-6B0F43BE244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20</xdr:row>
      <xdr:rowOff>0</xdr:rowOff>
    </xdr:from>
    <xdr:to>
      <xdr:col>3</xdr:col>
      <xdr:colOff>647700</xdr:colOff>
      <xdr:row>21</xdr:row>
      <xdr:rowOff>121920</xdr:rowOff>
    </xdr:to>
    <xdr:sp macro="" textlink="">
      <xdr:nvSpPr>
        <xdr:cNvPr id="8214" name="prilohy.priloha-priloha_c_1a_k_zakonu_c_361_2014_z_z.op-rocne_sadzby_dane-icon-novelizacie" descr="Novelizácie">
          <a:extLst>
            <a:ext uri="{FF2B5EF4-FFF2-40B4-BE49-F238E27FC236}">
              <a16:creationId xmlns:a16="http://schemas.microsoft.com/office/drawing/2014/main" id="{14DB5D1B-A65A-2132-A9EC-88FB149D7846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20</xdr:row>
      <xdr:rowOff>0</xdr:rowOff>
    </xdr:from>
    <xdr:to>
      <xdr:col>4</xdr:col>
      <xdr:colOff>350520</xdr:colOff>
      <xdr:row>21</xdr:row>
      <xdr:rowOff>121920</xdr:rowOff>
    </xdr:to>
    <xdr:sp macro="" textlink="">
      <xdr:nvSpPr>
        <xdr:cNvPr id="8215" name="prilohy.priloha-priloha_c_1a_k_zakonu_c_361_2014_z_z.op-rocne_sadzby_dane-tooltip-novelizacie" descr="Novelizácie">
          <a:extLst>
            <a:ext uri="{FF2B5EF4-FFF2-40B4-BE49-F238E27FC236}">
              <a16:creationId xmlns:a16="http://schemas.microsoft.com/office/drawing/2014/main" id="{AECA8428-AC4E-D824-761A-9FA38A0B8116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062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</xdr:colOff>
      <xdr:row>33</xdr:row>
      <xdr:rowOff>7620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DC98763-FD46-B82A-9A1F-B2A9A7DC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579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</xdr:colOff>
      <xdr:row>33</xdr:row>
      <xdr:rowOff>7620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FDADCF10-271F-D286-32B2-2CA0E40C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622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114300</xdr:rowOff>
    </xdr:to>
    <xdr:sp macro="" textlink="">
      <xdr:nvSpPr>
        <xdr:cNvPr id="8218" name="prilohy.priloha-priloha_c_1b_k_zakonu_c_361_2014_z_z-icon-copy" descr="Kopírovať">
          <a:extLst>
            <a:ext uri="{FF2B5EF4-FFF2-40B4-BE49-F238E27FC236}">
              <a16:creationId xmlns:a16="http://schemas.microsoft.com/office/drawing/2014/main" id="{976078DB-C580-6401-CA4E-0E92773597B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426720</xdr:colOff>
      <xdr:row>33</xdr:row>
      <xdr:rowOff>175260</xdr:rowOff>
    </xdr:from>
    <xdr:to>
      <xdr:col>1</xdr:col>
      <xdr:colOff>731520</xdr:colOff>
      <xdr:row>35</xdr:row>
      <xdr:rowOff>99060</xdr:rowOff>
    </xdr:to>
    <xdr:sp macro="" textlink="">
      <xdr:nvSpPr>
        <xdr:cNvPr id="8219" name="prilohy.priloha-priloha_c_1b_k_zakonu_c_361_2014_z_z-icon-tooltip-copy" descr="Odkaz bol skopírovaný do schránky">
          <a:extLst>
            <a:ext uri="{FF2B5EF4-FFF2-40B4-BE49-F238E27FC236}">
              <a16:creationId xmlns:a16="http://schemas.microsoft.com/office/drawing/2014/main" id="{2049574C-EE08-5B9D-4B1A-A2A099D16C95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0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34</xdr:row>
      <xdr:rowOff>0</xdr:rowOff>
    </xdr:from>
    <xdr:to>
      <xdr:col>2</xdr:col>
      <xdr:colOff>320040</xdr:colOff>
      <xdr:row>35</xdr:row>
      <xdr:rowOff>114300</xdr:rowOff>
    </xdr:to>
    <xdr:sp macro="" textlink="">
      <xdr:nvSpPr>
        <xdr:cNvPr id="8220" name="prilohy.priloha-priloha_c_1b_k_zakonu_c_361_2014_z_z-icon-tooltip-copy-before" descr="Vytvoriť odkaz">
          <a:extLst>
            <a:ext uri="{FF2B5EF4-FFF2-40B4-BE49-F238E27FC236}">
              <a16:creationId xmlns:a16="http://schemas.microsoft.com/office/drawing/2014/main" id="{A85B7A7D-C3E0-F858-F133-976796E493CB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34</xdr:row>
      <xdr:rowOff>0</xdr:rowOff>
    </xdr:from>
    <xdr:to>
      <xdr:col>2</xdr:col>
      <xdr:colOff>632460</xdr:colOff>
      <xdr:row>35</xdr:row>
      <xdr:rowOff>114300</xdr:rowOff>
    </xdr:to>
    <xdr:sp macro="" textlink="">
      <xdr:nvSpPr>
        <xdr:cNvPr id="8221" name="prilohy.priloha-priloha_c_1b_k_zakonu_c_361_2014_z_z-icon-compare" descr="Porovnať verzie">
          <a:extLst>
            <a:ext uri="{FF2B5EF4-FFF2-40B4-BE49-F238E27FC236}">
              <a16:creationId xmlns:a16="http://schemas.microsoft.com/office/drawing/2014/main" id="{0254964A-06B0-34DF-9CCA-4D85C2EA17FC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34</xdr:row>
      <xdr:rowOff>0</xdr:rowOff>
    </xdr:from>
    <xdr:to>
      <xdr:col>3</xdr:col>
      <xdr:colOff>335280</xdr:colOff>
      <xdr:row>35</xdr:row>
      <xdr:rowOff>114300</xdr:rowOff>
    </xdr:to>
    <xdr:sp macro="" textlink="">
      <xdr:nvSpPr>
        <xdr:cNvPr id="8222" name="prilohy.priloha-priloha_c_1b_k_zakonu_c_361_2014_z_z-tooltip-compare" descr="Porovnať verzie">
          <a:extLst>
            <a:ext uri="{FF2B5EF4-FFF2-40B4-BE49-F238E27FC236}">
              <a16:creationId xmlns:a16="http://schemas.microsoft.com/office/drawing/2014/main" id="{A0701D0E-370C-AE7C-838D-A21278B97E51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34</xdr:row>
      <xdr:rowOff>0</xdr:rowOff>
    </xdr:from>
    <xdr:to>
      <xdr:col>3</xdr:col>
      <xdr:colOff>647700</xdr:colOff>
      <xdr:row>35</xdr:row>
      <xdr:rowOff>114300</xdr:rowOff>
    </xdr:to>
    <xdr:sp macro="" textlink="">
      <xdr:nvSpPr>
        <xdr:cNvPr id="8223" name="prilohy.priloha-priloha_c_1b_k_zakonu_c_361_2014_z_z-icon-novelizacie" descr="Novelizácie">
          <a:extLst>
            <a:ext uri="{FF2B5EF4-FFF2-40B4-BE49-F238E27FC236}">
              <a16:creationId xmlns:a16="http://schemas.microsoft.com/office/drawing/2014/main" id="{AE2C65C1-C630-2671-2D2F-7A733020844F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34</xdr:row>
      <xdr:rowOff>0</xdr:rowOff>
    </xdr:from>
    <xdr:to>
      <xdr:col>4</xdr:col>
      <xdr:colOff>350520</xdr:colOff>
      <xdr:row>35</xdr:row>
      <xdr:rowOff>114300</xdr:rowOff>
    </xdr:to>
    <xdr:sp macro="" textlink="">
      <xdr:nvSpPr>
        <xdr:cNvPr id="8224" name="prilohy.priloha-priloha_c_1b_k_zakonu_c_361_2014_z_z-tooltip-novelizacie" descr="Novelizácie">
          <a:extLst>
            <a:ext uri="{FF2B5EF4-FFF2-40B4-BE49-F238E27FC236}">
              <a16:creationId xmlns:a16="http://schemas.microsoft.com/office/drawing/2014/main" id="{CCD56072-44D4-59B1-079C-64714E4286F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79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510540</xdr:colOff>
      <xdr:row>34</xdr:row>
      <xdr:rowOff>327660</xdr:rowOff>
    </xdr:from>
    <xdr:to>
      <xdr:col>3</xdr:col>
      <xdr:colOff>815340</xdr:colOff>
      <xdr:row>36</xdr:row>
      <xdr:rowOff>121920</xdr:rowOff>
    </xdr:to>
    <xdr:sp macro="" textlink="">
      <xdr:nvSpPr>
        <xdr:cNvPr id="8225" name="prilohy.priloha-priloha_c_1b_k_zakonu_c_361_2014_z_z.op-rocne_sadzby_dane-icon-copy" descr="Kopírovať">
          <a:extLst>
            <a:ext uri="{FF2B5EF4-FFF2-40B4-BE49-F238E27FC236}">
              <a16:creationId xmlns:a16="http://schemas.microsoft.com/office/drawing/2014/main" id="{17053FA0-C45C-C9A1-899C-357EAA70E4E9}"/>
            </a:ext>
          </a:extLst>
        </xdr:cNvPr>
        <xdr:cNvSpPr>
          <a:spLocks noChangeAspect="1" noChangeArrowheads="1"/>
        </xdr:cNvSpPr>
      </xdr:nvSpPr>
      <xdr:spPr bwMode="auto">
        <a:xfrm>
          <a:off x="2339340" y="13936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22860</xdr:rowOff>
    </xdr:from>
    <xdr:to>
      <xdr:col>3</xdr:col>
      <xdr:colOff>342900</xdr:colOff>
      <xdr:row>36</xdr:row>
      <xdr:rowOff>144780</xdr:rowOff>
    </xdr:to>
    <xdr:sp macro="" textlink="">
      <xdr:nvSpPr>
        <xdr:cNvPr id="8226" name="prilohy.priloha-priloha_c_1b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9C64F370-495B-FFA3-3BFA-3301025FF96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13997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35</xdr:row>
      <xdr:rowOff>0</xdr:rowOff>
    </xdr:from>
    <xdr:to>
      <xdr:col>2</xdr:col>
      <xdr:colOff>320040</xdr:colOff>
      <xdr:row>36</xdr:row>
      <xdr:rowOff>121920</xdr:rowOff>
    </xdr:to>
    <xdr:sp macro="" textlink="">
      <xdr:nvSpPr>
        <xdr:cNvPr id="8227" name="prilohy.priloha-priloha_c_1b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02AFD3B7-CDCC-1726-AD8D-862E78EC1CDB}"/>
            </a:ext>
          </a:extLst>
        </xdr:cNvPr>
        <xdr:cNvSpPr>
          <a:spLocks noChangeAspect="1" noChangeArrowheads="1"/>
        </xdr:cNvSpPr>
      </xdr:nvSpPr>
      <xdr:spPr bwMode="auto">
        <a:xfrm>
          <a:off x="123444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35</xdr:row>
      <xdr:rowOff>0</xdr:rowOff>
    </xdr:from>
    <xdr:to>
      <xdr:col>2</xdr:col>
      <xdr:colOff>632460</xdr:colOff>
      <xdr:row>36</xdr:row>
      <xdr:rowOff>121920</xdr:rowOff>
    </xdr:to>
    <xdr:sp macro="" textlink="">
      <xdr:nvSpPr>
        <xdr:cNvPr id="8228" name="prilohy.priloha-priloha_c_1b_k_zakonu_c_361_2014_z_z.op-rocne_sadzby_dane-icon-compare" descr="Porovnať verzie">
          <a:extLst>
            <a:ext uri="{FF2B5EF4-FFF2-40B4-BE49-F238E27FC236}">
              <a16:creationId xmlns:a16="http://schemas.microsoft.com/office/drawing/2014/main" id="{21DC6ADF-CCF5-E9D8-E444-41DCC2E2C52F}"/>
            </a:ext>
          </a:extLst>
        </xdr:cNvPr>
        <xdr:cNvSpPr>
          <a:spLocks noChangeAspect="1" noChangeArrowheads="1"/>
        </xdr:cNvSpPr>
      </xdr:nvSpPr>
      <xdr:spPr bwMode="auto">
        <a:xfrm>
          <a:off x="154686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35</xdr:row>
      <xdr:rowOff>0</xdr:rowOff>
    </xdr:from>
    <xdr:to>
      <xdr:col>3</xdr:col>
      <xdr:colOff>335280</xdr:colOff>
      <xdr:row>36</xdr:row>
      <xdr:rowOff>121920</xdr:rowOff>
    </xdr:to>
    <xdr:sp macro="" textlink="">
      <xdr:nvSpPr>
        <xdr:cNvPr id="8229" name="prilohy.priloha-priloha_c_1b_k_zakonu_c_361_2014_z_z.op-rocne_sadzby_dane-tooltip-compare" descr="Porovnať verzie">
          <a:extLst>
            <a:ext uri="{FF2B5EF4-FFF2-40B4-BE49-F238E27FC236}">
              <a16:creationId xmlns:a16="http://schemas.microsoft.com/office/drawing/2014/main" id="{A8C5CD2E-D843-CEF8-81C8-ECC7EE996271}"/>
            </a:ext>
          </a:extLst>
        </xdr:cNvPr>
        <xdr:cNvSpPr>
          <a:spLocks noChangeAspect="1" noChangeArrowheads="1"/>
        </xdr:cNvSpPr>
      </xdr:nvSpPr>
      <xdr:spPr bwMode="auto">
        <a:xfrm>
          <a:off x="185928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35</xdr:row>
      <xdr:rowOff>0</xdr:rowOff>
    </xdr:from>
    <xdr:to>
      <xdr:col>3</xdr:col>
      <xdr:colOff>647700</xdr:colOff>
      <xdr:row>36</xdr:row>
      <xdr:rowOff>121920</xdr:rowOff>
    </xdr:to>
    <xdr:sp macro="" textlink="">
      <xdr:nvSpPr>
        <xdr:cNvPr id="8230" name="prilohy.priloha-priloha_c_1b_k_zakonu_c_361_2014_z_z.op-rocne_sadzby_dane-icon-novelizacie" descr="Novelizácie">
          <a:extLst>
            <a:ext uri="{FF2B5EF4-FFF2-40B4-BE49-F238E27FC236}">
              <a16:creationId xmlns:a16="http://schemas.microsoft.com/office/drawing/2014/main" id="{C8EF7321-8A32-7F31-478D-D154838D241B}"/>
            </a:ext>
          </a:extLst>
        </xdr:cNvPr>
        <xdr:cNvSpPr>
          <a:spLocks noChangeAspect="1" noChangeArrowheads="1"/>
        </xdr:cNvSpPr>
      </xdr:nvSpPr>
      <xdr:spPr bwMode="auto">
        <a:xfrm>
          <a:off x="217170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35</xdr:row>
      <xdr:rowOff>0</xdr:rowOff>
    </xdr:from>
    <xdr:to>
      <xdr:col>4</xdr:col>
      <xdr:colOff>350520</xdr:colOff>
      <xdr:row>36</xdr:row>
      <xdr:rowOff>121920</xdr:rowOff>
    </xdr:to>
    <xdr:sp macro="" textlink="">
      <xdr:nvSpPr>
        <xdr:cNvPr id="8231" name="prilohy.priloha-priloha_c_1b_k_zakonu_c_361_2014_z_z.op-rocne_sadzby_dane-tooltip-novelizacie" descr="Novelizácie">
          <a:extLst>
            <a:ext uri="{FF2B5EF4-FFF2-40B4-BE49-F238E27FC236}">
              <a16:creationId xmlns:a16="http://schemas.microsoft.com/office/drawing/2014/main" id="{05FA9628-865E-3A82-9614-01EADD8853D2}"/>
            </a:ext>
          </a:extLst>
        </xdr:cNvPr>
        <xdr:cNvSpPr>
          <a:spLocks noChangeAspect="1" noChangeArrowheads="1"/>
        </xdr:cNvSpPr>
      </xdr:nvSpPr>
      <xdr:spPr bwMode="auto">
        <a:xfrm>
          <a:off x="2484120" y="1922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</xdr:colOff>
      <xdr:row>45</xdr:row>
      <xdr:rowOff>7620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5763C4C6-3164-176B-4D34-22B84C31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6999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114300</xdr:rowOff>
    </xdr:to>
    <xdr:sp macro="" textlink="">
      <xdr:nvSpPr>
        <xdr:cNvPr id="8233" name="prilohy.priloha-priloha_c_1c_k_zakonu_c_361_2014_z_z-icon-copy" descr="Kopírovať">
          <a:extLst>
            <a:ext uri="{FF2B5EF4-FFF2-40B4-BE49-F238E27FC236}">
              <a16:creationId xmlns:a16="http://schemas.microsoft.com/office/drawing/2014/main" id="{6ABAB215-F506-6614-C197-DE49DAA1DB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45</xdr:row>
      <xdr:rowOff>0</xdr:rowOff>
    </xdr:from>
    <xdr:to>
      <xdr:col>1</xdr:col>
      <xdr:colOff>617220</xdr:colOff>
      <xdr:row>46</xdr:row>
      <xdr:rowOff>114300</xdr:rowOff>
    </xdr:to>
    <xdr:sp macro="" textlink="">
      <xdr:nvSpPr>
        <xdr:cNvPr id="8234" name="prilohy.priloha-priloha_c_1c_k_zakonu_c_361_2014_z_z-icon-tooltip-copy" descr="Odkaz bol skopírovaný do schránky">
          <a:extLst>
            <a:ext uri="{FF2B5EF4-FFF2-40B4-BE49-F238E27FC236}">
              <a16:creationId xmlns:a16="http://schemas.microsoft.com/office/drawing/2014/main" id="{97FB0D1D-7ACF-0D2C-5FC2-95C7B32534E4}"/>
            </a:ext>
          </a:extLst>
        </xdr:cNvPr>
        <xdr:cNvSpPr>
          <a:spLocks noChangeAspect="1" noChangeArrowheads="1"/>
        </xdr:cNvSpPr>
      </xdr:nvSpPr>
      <xdr:spPr bwMode="auto">
        <a:xfrm>
          <a:off x="92202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45</xdr:row>
      <xdr:rowOff>0</xdr:rowOff>
    </xdr:from>
    <xdr:to>
      <xdr:col>2</xdr:col>
      <xdr:colOff>320040</xdr:colOff>
      <xdr:row>46</xdr:row>
      <xdr:rowOff>114300</xdr:rowOff>
    </xdr:to>
    <xdr:sp macro="" textlink="">
      <xdr:nvSpPr>
        <xdr:cNvPr id="8235" name="prilohy.priloha-priloha_c_1c_k_zakonu_c_361_2014_z_z-icon-tooltip-copy-before" descr="Vytvoriť odkaz">
          <a:extLst>
            <a:ext uri="{FF2B5EF4-FFF2-40B4-BE49-F238E27FC236}">
              <a16:creationId xmlns:a16="http://schemas.microsoft.com/office/drawing/2014/main" id="{46267B95-90D3-98AB-A327-F9777A7F3223}"/>
            </a:ext>
          </a:extLst>
        </xdr:cNvPr>
        <xdr:cNvSpPr>
          <a:spLocks noChangeAspect="1" noChangeArrowheads="1"/>
        </xdr:cNvSpPr>
      </xdr:nvSpPr>
      <xdr:spPr bwMode="auto">
        <a:xfrm>
          <a:off x="123444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45</xdr:row>
      <xdr:rowOff>0</xdr:rowOff>
    </xdr:from>
    <xdr:to>
      <xdr:col>2</xdr:col>
      <xdr:colOff>632460</xdr:colOff>
      <xdr:row>46</xdr:row>
      <xdr:rowOff>114300</xdr:rowOff>
    </xdr:to>
    <xdr:sp macro="" textlink="">
      <xdr:nvSpPr>
        <xdr:cNvPr id="8236" name="prilohy.priloha-priloha_c_1c_k_zakonu_c_361_2014_z_z-icon-compare" descr="Porovnať verzie">
          <a:extLst>
            <a:ext uri="{FF2B5EF4-FFF2-40B4-BE49-F238E27FC236}">
              <a16:creationId xmlns:a16="http://schemas.microsoft.com/office/drawing/2014/main" id="{6F3490BC-71E7-143F-BE79-2E4C16943B72}"/>
            </a:ext>
          </a:extLst>
        </xdr:cNvPr>
        <xdr:cNvSpPr>
          <a:spLocks noChangeAspect="1" noChangeArrowheads="1"/>
        </xdr:cNvSpPr>
      </xdr:nvSpPr>
      <xdr:spPr bwMode="auto">
        <a:xfrm>
          <a:off x="154686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45</xdr:row>
      <xdr:rowOff>0</xdr:rowOff>
    </xdr:from>
    <xdr:to>
      <xdr:col>3</xdr:col>
      <xdr:colOff>335280</xdr:colOff>
      <xdr:row>46</xdr:row>
      <xdr:rowOff>114300</xdr:rowOff>
    </xdr:to>
    <xdr:sp macro="" textlink="">
      <xdr:nvSpPr>
        <xdr:cNvPr id="8237" name="prilohy.priloha-priloha_c_1c_k_zakonu_c_361_2014_z_z-tooltip-compare" descr="Porovnať verzie">
          <a:extLst>
            <a:ext uri="{FF2B5EF4-FFF2-40B4-BE49-F238E27FC236}">
              <a16:creationId xmlns:a16="http://schemas.microsoft.com/office/drawing/2014/main" id="{1780AE1A-7123-ABB7-BFCC-11129EABA6B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45</xdr:row>
      <xdr:rowOff>0</xdr:rowOff>
    </xdr:from>
    <xdr:to>
      <xdr:col>3</xdr:col>
      <xdr:colOff>647700</xdr:colOff>
      <xdr:row>46</xdr:row>
      <xdr:rowOff>114300</xdr:rowOff>
    </xdr:to>
    <xdr:sp macro="" textlink="">
      <xdr:nvSpPr>
        <xdr:cNvPr id="8238" name="prilohy.priloha-priloha_c_1c_k_zakonu_c_361_2014_z_z-icon-novelizacie" descr="Novelizácie">
          <a:extLst>
            <a:ext uri="{FF2B5EF4-FFF2-40B4-BE49-F238E27FC236}">
              <a16:creationId xmlns:a16="http://schemas.microsoft.com/office/drawing/2014/main" id="{AF16F6B8-1299-55A7-D3DF-4282065E8EF3}"/>
            </a:ext>
          </a:extLst>
        </xdr:cNvPr>
        <xdr:cNvSpPr>
          <a:spLocks noChangeAspect="1" noChangeArrowheads="1"/>
        </xdr:cNvSpPr>
      </xdr:nvSpPr>
      <xdr:spPr bwMode="auto">
        <a:xfrm>
          <a:off x="217170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45</xdr:row>
      <xdr:rowOff>0</xdr:rowOff>
    </xdr:from>
    <xdr:to>
      <xdr:col>4</xdr:col>
      <xdr:colOff>350520</xdr:colOff>
      <xdr:row>46</xdr:row>
      <xdr:rowOff>114300</xdr:rowOff>
    </xdr:to>
    <xdr:sp macro="" textlink="">
      <xdr:nvSpPr>
        <xdr:cNvPr id="8239" name="prilohy.priloha-priloha_c_1c_k_zakonu_c_361_2014_z_z-tooltip-novelizacie" descr="Novelizácie">
          <a:extLst>
            <a:ext uri="{FF2B5EF4-FFF2-40B4-BE49-F238E27FC236}">
              <a16:creationId xmlns:a16="http://schemas.microsoft.com/office/drawing/2014/main" id="{F28E59AF-A9E1-E95F-9754-FBFED9C9667E}"/>
            </a:ext>
          </a:extLst>
        </xdr:cNvPr>
        <xdr:cNvSpPr>
          <a:spLocks noChangeAspect="1" noChangeArrowheads="1"/>
        </xdr:cNvSpPr>
      </xdr:nvSpPr>
      <xdr:spPr bwMode="auto">
        <a:xfrm>
          <a:off x="2484120" y="2288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281940</xdr:colOff>
      <xdr:row>47</xdr:row>
      <xdr:rowOff>68580</xdr:rowOff>
    </xdr:from>
    <xdr:to>
      <xdr:col>5</xdr:col>
      <xdr:colOff>586740</xdr:colOff>
      <xdr:row>49</xdr:row>
      <xdr:rowOff>7620</xdr:rowOff>
    </xdr:to>
    <xdr:sp macro="" textlink="">
      <xdr:nvSpPr>
        <xdr:cNvPr id="8240" name="prilohy.priloha-priloha_c_1c_k_zakonu_c_361_2014_z_z.op-rocne_sadzby_dane-icon-copy" descr="Kopírovať">
          <a:extLst>
            <a:ext uri="{FF2B5EF4-FFF2-40B4-BE49-F238E27FC236}">
              <a16:creationId xmlns:a16="http://schemas.microsoft.com/office/drawing/2014/main" id="{02094C4C-949B-7A5E-2856-1089AAEADAA1}"/>
            </a:ext>
          </a:extLst>
        </xdr:cNvPr>
        <xdr:cNvSpPr>
          <a:spLocks noChangeAspect="1" noChangeArrowheads="1"/>
        </xdr:cNvSpPr>
      </xdr:nvSpPr>
      <xdr:spPr bwMode="auto">
        <a:xfrm>
          <a:off x="4221480" y="14348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670560</xdr:colOff>
      <xdr:row>47</xdr:row>
      <xdr:rowOff>0</xdr:rowOff>
    </xdr:from>
    <xdr:to>
      <xdr:col>1</xdr:col>
      <xdr:colOff>975360</xdr:colOff>
      <xdr:row>48</xdr:row>
      <xdr:rowOff>121920</xdr:rowOff>
    </xdr:to>
    <xdr:sp macro="" textlink="">
      <xdr:nvSpPr>
        <xdr:cNvPr id="8241" name="prilohy.priloha-priloha_c_1c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C02F9BE6-522A-A9CE-B728-508188722BA3}"/>
            </a:ext>
          </a:extLst>
        </xdr:cNvPr>
        <xdr:cNvSpPr>
          <a:spLocks noChangeAspect="1" noChangeArrowheads="1"/>
        </xdr:cNvSpPr>
      </xdr:nvSpPr>
      <xdr:spPr bwMode="auto">
        <a:xfrm>
          <a:off x="1280160" y="14279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47</xdr:row>
      <xdr:rowOff>0</xdr:rowOff>
    </xdr:from>
    <xdr:to>
      <xdr:col>2</xdr:col>
      <xdr:colOff>320040</xdr:colOff>
      <xdr:row>48</xdr:row>
      <xdr:rowOff>121920</xdr:rowOff>
    </xdr:to>
    <xdr:sp macro="" textlink="">
      <xdr:nvSpPr>
        <xdr:cNvPr id="8242" name="prilohy.priloha-priloha_c_1c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0D024B97-F619-9160-2A02-C9966D062E89}"/>
            </a:ext>
          </a:extLst>
        </xdr:cNvPr>
        <xdr:cNvSpPr>
          <a:spLocks noChangeAspect="1" noChangeArrowheads="1"/>
        </xdr:cNvSpPr>
      </xdr:nvSpPr>
      <xdr:spPr bwMode="auto">
        <a:xfrm>
          <a:off x="123444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47</xdr:row>
      <xdr:rowOff>0</xdr:rowOff>
    </xdr:from>
    <xdr:to>
      <xdr:col>2</xdr:col>
      <xdr:colOff>632460</xdr:colOff>
      <xdr:row>48</xdr:row>
      <xdr:rowOff>121920</xdr:rowOff>
    </xdr:to>
    <xdr:sp macro="" textlink="">
      <xdr:nvSpPr>
        <xdr:cNvPr id="8243" name="prilohy.priloha-priloha_c_1c_k_zakonu_c_361_2014_z_z.op-rocne_sadzby_dane-icon-compare" descr="Porovnať verzie">
          <a:extLst>
            <a:ext uri="{FF2B5EF4-FFF2-40B4-BE49-F238E27FC236}">
              <a16:creationId xmlns:a16="http://schemas.microsoft.com/office/drawing/2014/main" id="{316EAC28-D61D-1E46-6E77-20D7D23DF8BC}"/>
            </a:ext>
          </a:extLst>
        </xdr:cNvPr>
        <xdr:cNvSpPr>
          <a:spLocks noChangeAspect="1" noChangeArrowheads="1"/>
        </xdr:cNvSpPr>
      </xdr:nvSpPr>
      <xdr:spPr bwMode="auto">
        <a:xfrm>
          <a:off x="154686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47</xdr:row>
      <xdr:rowOff>0</xdr:rowOff>
    </xdr:from>
    <xdr:to>
      <xdr:col>3</xdr:col>
      <xdr:colOff>335280</xdr:colOff>
      <xdr:row>48</xdr:row>
      <xdr:rowOff>121920</xdr:rowOff>
    </xdr:to>
    <xdr:sp macro="" textlink="">
      <xdr:nvSpPr>
        <xdr:cNvPr id="8244" name="prilohy.priloha-priloha_c_1c_k_zakonu_c_361_2014_z_z.op-rocne_sadzby_dane-tooltip-compare" descr="Porovnať verzie">
          <a:extLst>
            <a:ext uri="{FF2B5EF4-FFF2-40B4-BE49-F238E27FC236}">
              <a16:creationId xmlns:a16="http://schemas.microsoft.com/office/drawing/2014/main" id="{B5948519-DBCB-49CB-BC40-1D83020FEA1A}"/>
            </a:ext>
          </a:extLst>
        </xdr:cNvPr>
        <xdr:cNvSpPr>
          <a:spLocks noChangeAspect="1" noChangeArrowheads="1"/>
        </xdr:cNvSpPr>
      </xdr:nvSpPr>
      <xdr:spPr bwMode="auto">
        <a:xfrm>
          <a:off x="185928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47</xdr:row>
      <xdr:rowOff>0</xdr:rowOff>
    </xdr:from>
    <xdr:to>
      <xdr:col>3</xdr:col>
      <xdr:colOff>647700</xdr:colOff>
      <xdr:row>48</xdr:row>
      <xdr:rowOff>121920</xdr:rowOff>
    </xdr:to>
    <xdr:sp macro="" textlink="">
      <xdr:nvSpPr>
        <xdr:cNvPr id="8245" name="prilohy.priloha-priloha_c_1c_k_zakonu_c_361_2014_z_z.op-rocne_sadzby_dane-icon-novelizacie" descr="Novelizácie">
          <a:extLst>
            <a:ext uri="{FF2B5EF4-FFF2-40B4-BE49-F238E27FC236}">
              <a16:creationId xmlns:a16="http://schemas.microsoft.com/office/drawing/2014/main" id="{E225FE8E-3A63-5207-144F-46FE87101A41}"/>
            </a:ext>
          </a:extLst>
        </xdr:cNvPr>
        <xdr:cNvSpPr>
          <a:spLocks noChangeAspect="1" noChangeArrowheads="1"/>
        </xdr:cNvSpPr>
      </xdr:nvSpPr>
      <xdr:spPr bwMode="auto">
        <a:xfrm>
          <a:off x="217170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47</xdr:row>
      <xdr:rowOff>0</xdr:rowOff>
    </xdr:from>
    <xdr:to>
      <xdr:col>4</xdr:col>
      <xdr:colOff>350520</xdr:colOff>
      <xdr:row>48</xdr:row>
      <xdr:rowOff>121920</xdr:rowOff>
    </xdr:to>
    <xdr:sp macro="" textlink="">
      <xdr:nvSpPr>
        <xdr:cNvPr id="8246" name="prilohy.priloha-priloha_c_1c_k_zakonu_c_361_2014_z_z.op-rocne_sadzby_dane-tooltip-novelizacie" descr="Novelizácie">
          <a:extLst>
            <a:ext uri="{FF2B5EF4-FFF2-40B4-BE49-F238E27FC236}">
              <a16:creationId xmlns:a16="http://schemas.microsoft.com/office/drawing/2014/main" id="{35689D59-3600-A7EB-D49A-173FEA964907}"/>
            </a:ext>
          </a:extLst>
        </xdr:cNvPr>
        <xdr:cNvSpPr>
          <a:spLocks noChangeAspect="1" noChangeArrowheads="1"/>
        </xdr:cNvSpPr>
      </xdr:nvSpPr>
      <xdr:spPr bwMode="auto">
        <a:xfrm>
          <a:off x="2484120" y="2416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7620</xdr:colOff>
      <xdr:row>75</xdr:row>
      <xdr:rowOff>7620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68072B4-8235-ED4C-DE4D-DE8E57AB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1241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114300</xdr:rowOff>
    </xdr:to>
    <xdr:sp macro="" textlink="">
      <xdr:nvSpPr>
        <xdr:cNvPr id="8248" name="prilohy.priloha-priloha_c_1d_k_zakonu_c_361_2014_z_z-icon-copy" descr="Kopírovať">
          <a:extLst>
            <a:ext uri="{FF2B5EF4-FFF2-40B4-BE49-F238E27FC236}">
              <a16:creationId xmlns:a16="http://schemas.microsoft.com/office/drawing/2014/main" id="{453920B2-5D42-D665-2F19-15D4152A6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76</xdr:row>
      <xdr:rowOff>0</xdr:rowOff>
    </xdr:from>
    <xdr:to>
      <xdr:col>1</xdr:col>
      <xdr:colOff>617220</xdr:colOff>
      <xdr:row>77</xdr:row>
      <xdr:rowOff>114300</xdr:rowOff>
    </xdr:to>
    <xdr:sp macro="" textlink="">
      <xdr:nvSpPr>
        <xdr:cNvPr id="8249" name="prilohy.priloha-priloha_c_1d_k_zakonu_c_361_2014_z_z-icon-tooltip-copy" descr="Odkaz bol skopírovaný do schránky">
          <a:extLst>
            <a:ext uri="{FF2B5EF4-FFF2-40B4-BE49-F238E27FC236}">
              <a16:creationId xmlns:a16="http://schemas.microsoft.com/office/drawing/2014/main" id="{0CE0C47D-3434-2009-87E2-17E243301D86}"/>
            </a:ext>
          </a:extLst>
        </xdr:cNvPr>
        <xdr:cNvSpPr>
          <a:spLocks noChangeAspect="1" noChangeArrowheads="1"/>
        </xdr:cNvSpPr>
      </xdr:nvSpPr>
      <xdr:spPr bwMode="auto">
        <a:xfrm>
          <a:off x="92202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76</xdr:row>
      <xdr:rowOff>0</xdr:rowOff>
    </xdr:from>
    <xdr:to>
      <xdr:col>2</xdr:col>
      <xdr:colOff>320040</xdr:colOff>
      <xdr:row>77</xdr:row>
      <xdr:rowOff>114300</xdr:rowOff>
    </xdr:to>
    <xdr:sp macro="" textlink="">
      <xdr:nvSpPr>
        <xdr:cNvPr id="8250" name="prilohy.priloha-priloha_c_1d_k_zakonu_c_361_2014_z_z-icon-tooltip-copy-before" descr="Vytvoriť odkaz">
          <a:extLst>
            <a:ext uri="{FF2B5EF4-FFF2-40B4-BE49-F238E27FC236}">
              <a16:creationId xmlns:a16="http://schemas.microsoft.com/office/drawing/2014/main" id="{062A675B-FD6C-1094-8579-D6B561430CC0}"/>
            </a:ext>
          </a:extLst>
        </xdr:cNvPr>
        <xdr:cNvSpPr>
          <a:spLocks noChangeAspect="1" noChangeArrowheads="1"/>
        </xdr:cNvSpPr>
      </xdr:nvSpPr>
      <xdr:spPr bwMode="auto">
        <a:xfrm>
          <a:off x="123444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76</xdr:row>
      <xdr:rowOff>0</xdr:rowOff>
    </xdr:from>
    <xdr:to>
      <xdr:col>2</xdr:col>
      <xdr:colOff>632460</xdr:colOff>
      <xdr:row>77</xdr:row>
      <xdr:rowOff>114300</xdr:rowOff>
    </xdr:to>
    <xdr:sp macro="" textlink="">
      <xdr:nvSpPr>
        <xdr:cNvPr id="8251" name="prilohy.priloha-priloha_c_1d_k_zakonu_c_361_2014_z_z-icon-compare" descr="Porovnať verzie">
          <a:extLst>
            <a:ext uri="{FF2B5EF4-FFF2-40B4-BE49-F238E27FC236}">
              <a16:creationId xmlns:a16="http://schemas.microsoft.com/office/drawing/2014/main" id="{209B0F5F-D810-FF74-05DA-4507F2D9C563}"/>
            </a:ext>
          </a:extLst>
        </xdr:cNvPr>
        <xdr:cNvSpPr>
          <a:spLocks noChangeAspect="1" noChangeArrowheads="1"/>
        </xdr:cNvSpPr>
      </xdr:nvSpPr>
      <xdr:spPr bwMode="auto">
        <a:xfrm>
          <a:off x="154686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76</xdr:row>
      <xdr:rowOff>0</xdr:rowOff>
    </xdr:from>
    <xdr:to>
      <xdr:col>3</xdr:col>
      <xdr:colOff>335280</xdr:colOff>
      <xdr:row>77</xdr:row>
      <xdr:rowOff>114300</xdr:rowOff>
    </xdr:to>
    <xdr:sp macro="" textlink="">
      <xdr:nvSpPr>
        <xdr:cNvPr id="8252" name="prilohy.priloha-priloha_c_1d_k_zakonu_c_361_2014_z_z-tooltip-compare" descr="Porovnať verzie">
          <a:extLst>
            <a:ext uri="{FF2B5EF4-FFF2-40B4-BE49-F238E27FC236}">
              <a16:creationId xmlns:a16="http://schemas.microsoft.com/office/drawing/2014/main" id="{CFDEC323-12FD-8280-3E55-62B7D7694B32}"/>
            </a:ext>
          </a:extLst>
        </xdr:cNvPr>
        <xdr:cNvSpPr>
          <a:spLocks noChangeAspect="1" noChangeArrowheads="1"/>
        </xdr:cNvSpPr>
      </xdr:nvSpPr>
      <xdr:spPr bwMode="auto">
        <a:xfrm>
          <a:off x="185928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76</xdr:row>
      <xdr:rowOff>0</xdr:rowOff>
    </xdr:from>
    <xdr:to>
      <xdr:col>3</xdr:col>
      <xdr:colOff>647700</xdr:colOff>
      <xdr:row>77</xdr:row>
      <xdr:rowOff>114300</xdr:rowOff>
    </xdr:to>
    <xdr:sp macro="" textlink="">
      <xdr:nvSpPr>
        <xdr:cNvPr id="8253" name="prilohy.priloha-priloha_c_1d_k_zakonu_c_361_2014_z_z-icon-novelizacie" descr="Novelizácie">
          <a:extLst>
            <a:ext uri="{FF2B5EF4-FFF2-40B4-BE49-F238E27FC236}">
              <a16:creationId xmlns:a16="http://schemas.microsoft.com/office/drawing/2014/main" id="{EA3F9050-9997-36CB-49F9-2514BCAD402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76</xdr:row>
      <xdr:rowOff>0</xdr:rowOff>
    </xdr:from>
    <xdr:to>
      <xdr:col>4</xdr:col>
      <xdr:colOff>350520</xdr:colOff>
      <xdr:row>77</xdr:row>
      <xdr:rowOff>114300</xdr:rowOff>
    </xdr:to>
    <xdr:sp macro="" textlink="">
      <xdr:nvSpPr>
        <xdr:cNvPr id="8254" name="prilohy.priloha-priloha_c_1d_k_zakonu_c_361_2014_z_z-tooltip-novelizacie" descr="Novelizácie">
          <a:extLst>
            <a:ext uri="{FF2B5EF4-FFF2-40B4-BE49-F238E27FC236}">
              <a16:creationId xmlns:a16="http://schemas.microsoft.com/office/drawing/2014/main" id="{78E5E297-6E47-87D6-C956-A30783AD3309}"/>
            </a:ext>
          </a:extLst>
        </xdr:cNvPr>
        <xdr:cNvSpPr>
          <a:spLocks noChangeAspect="1" noChangeArrowheads="1"/>
        </xdr:cNvSpPr>
      </xdr:nvSpPr>
      <xdr:spPr bwMode="auto">
        <a:xfrm>
          <a:off x="2484120" y="3330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121920</xdr:rowOff>
    </xdr:to>
    <xdr:sp macro="" textlink="">
      <xdr:nvSpPr>
        <xdr:cNvPr id="8255" name="prilohy.priloha-priloha_c_1d_k_zakonu_c_361_2014_z_z.op-rocne_sadzby_dane-icon-copy" descr="Kopírovať">
          <a:extLst>
            <a:ext uri="{FF2B5EF4-FFF2-40B4-BE49-F238E27FC236}">
              <a16:creationId xmlns:a16="http://schemas.microsoft.com/office/drawing/2014/main" id="{97928CD0-A281-5230-E8F3-F6C854BCA2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78</xdr:row>
      <xdr:rowOff>0</xdr:rowOff>
    </xdr:from>
    <xdr:to>
      <xdr:col>1</xdr:col>
      <xdr:colOff>617220</xdr:colOff>
      <xdr:row>79</xdr:row>
      <xdr:rowOff>121920</xdr:rowOff>
    </xdr:to>
    <xdr:sp macro="" textlink="">
      <xdr:nvSpPr>
        <xdr:cNvPr id="8256" name="prilohy.priloha-priloha_c_1d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1C905740-0748-31F8-ABDA-34CB3A610FA9}"/>
            </a:ext>
          </a:extLst>
        </xdr:cNvPr>
        <xdr:cNvSpPr>
          <a:spLocks noChangeAspect="1" noChangeArrowheads="1"/>
        </xdr:cNvSpPr>
      </xdr:nvSpPr>
      <xdr:spPr bwMode="auto">
        <a:xfrm>
          <a:off x="92202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78</xdr:row>
      <xdr:rowOff>0</xdr:rowOff>
    </xdr:from>
    <xdr:to>
      <xdr:col>2</xdr:col>
      <xdr:colOff>320040</xdr:colOff>
      <xdr:row>79</xdr:row>
      <xdr:rowOff>121920</xdr:rowOff>
    </xdr:to>
    <xdr:sp macro="" textlink="">
      <xdr:nvSpPr>
        <xdr:cNvPr id="8257" name="prilohy.priloha-priloha_c_1d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D0A53C1B-8641-23F3-F87B-911A94DAC212}"/>
            </a:ext>
          </a:extLst>
        </xdr:cNvPr>
        <xdr:cNvSpPr>
          <a:spLocks noChangeAspect="1" noChangeArrowheads="1"/>
        </xdr:cNvSpPr>
      </xdr:nvSpPr>
      <xdr:spPr bwMode="auto">
        <a:xfrm>
          <a:off x="123444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78</xdr:row>
      <xdr:rowOff>0</xdr:rowOff>
    </xdr:from>
    <xdr:to>
      <xdr:col>2</xdr:col>
      <xdr:colOff>632460</xdr:colOff>
      <xdr:row>79</xdr:row>
      <xdr:rowOff>121920</xdr:rowOff>
    </xdr:to>
    <xdr:sp macro="" textlink="">
      <xdr:nvSpPr>
        <xdr:cNvPr id="8258" name="prilohy.priloha-priloha_c_1d_k_zakonu_c_361_2014_z_z.op-rocne_sadzby_dane-icon-compare" descr="Porovnať verzie">
          <a:extLst>
            <a:ext uri="{FF2B5EF4-FFF2-40B4-BE49-F238E27FC236}">
              <a16:creationId xmlns:a16="http://schemas.microsoft.com/office/drawing/2014/main" id="{AFCCA564-0840-1469-4237-2AB089DBEDF1}"/>
            </a:ext>
          </a:extLst>
        </xdr:cNvPr>
        <xdr:cNvSpPr>
          <a:spLocks noChangeAspect="1" noChangeArrowheads="1"/>
        </xdr:cNvSpPr>
      </xdr:nvSpPr>
      <xdr:spPr bwMode="auto">
        <a:xfrm>
          <a:off x="154686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78</xdr:row>
      <xdr:rowOff>0</xdr:rowOff>
    </xdr:from>
    <xdr:to>
      <xdr:col>3</xdr:col>
      <xdr:colOff>335280</xdr:colOff>
      <xdr:row>79</xdr:row>
      <xdr:rowOff>121920</xdr:rowOff>
    </xdr:to>
    <xdr:sp macro="" textlink="">
      <xdr:nvSpPr>
        <xdr:cNvPr id="8259" name="prilohy.priloha-priloha_c_1d_k_zakonu_c_361_2014_z_z.op-rocne_sadzby_dane-tooltip-compare" descr="Porovnať verzie">
          <a:extLst>
            <a:ext uri="{FF2B5EF4-FFF2-40B4-BE49-F238E27FC236}">
              <a16:creationId xmlns:a16="http://schemas.microsoft.com/office/drawing/2014/main" id="{87340884-FB2D-8DDB-66B6-B1220F71692E}"/>
            </a:ext>
          </a:extLst>
        </xdr:cNvPr>
        <xdr:cNvSpPr>
          <a:spLocks noChangeAspect="1" noChangeArrowheads="1"/>
        </xdr:cNvSpPr>
      </xdr:nvSpPr>
      <xdr:spPr bwMode="auto">
        <a:xfrm>
          <a:off x="185928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78</xdr:row>
      <xdr:rowOff>0</xdr:rowOff>
    </xdr:from>
    <xdr:to>
      <xdr:col>3</xdr:col>
      <xdr:colOff>647700</xdr:colOff>
      <xdr:row>79</xdr:row>
      <xdr:rowOff>121920</xdr:rowOff>
    </xdr:to>
    <xdr:sp macro="" textlink="">
      <xdr:nvSpPr>
        <xdr:cNvPr id="8260" name="prilohy.priloha-priloha_c_1d_k_zakonu_c_361_2014_z_z.op-rocne_sadzby_dane-icon-novelizacie" descr="Novelizácie">
          <a:extLst>
            <a:ext uri="{FF2B5EF4-FFF2-40B4-BE49-F238E27FC236}">
              <a16:creationId xmlns:a16="http://schemas.microsoft.com/office/drawing/2014/main" id="{6777B292-D95A-3CE1-8F0B-B5E46DE03370}"/>
            </a:ext>
          </a:extLst>
        </xdr:cNvPr>
        <xdr:cNvSpPr>
          <a:spLocks noChangeAspect="1" noChangeArrowheads="1"/>
        </xdr:cNvSpPr>
      </xdr:nvSpPr>
      <xdr:spPr bwMode="auto">
        <a:xfrm>
          <a:off x="217170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78</xdr:row>
      <xdr:rowOff>0</xdr:rowOff>
    </xdr:from>
    <xdr:to>
      <xdr:col>4</xdr:col>
      <xdr:colOff>350520</xdr:colOff>
      <xdr:row>79</xdr:row>
      <xdr:rowOff>121920</xdr:rowOff>
    </xdr:to>
    <xdr:sp macro="" textlink="">
      <xdr:nvSpPr>
        <xdr:cNvPr id="8261" name="prilohy.priloha-priloha_c_1d_k_zakonu_c_361_2014_z_z.op-rocne_sadzby_dane-tooltip-novelizacie" descr="Novelizácie">
          <a:extLst>
            <a:ext uri="{FF2B5EF4-FFF2-40B4-BE49-F238E27FC236}">
              <a16:creationId xmlns:a16="http://schemas.microsoft.com/office/drawing/2014/main" id="{9E79A256-3127-9FF4-53C9-0733E50909FF}"/>
            </a:ext>
          </a:extLst>
        </xdr:cNvPr>
        <xdr:cNvSpPr>
          <a:spLocks noChangeAspect="1" noChangeArrowheads="1"/>
        </xdr:cNvSpPr>
      </xdr:nvSpPr>
      <xdr:spPr bwMode="auto">
        <a:xfrm>
          <a:off x="2484120" y="3458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7620</xdr:colOff>
      <xdr:row>99</xdr:row>
      <xdr:rowOff>7620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54327FC-60ED-753E-2776-25CFBDD8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167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114300</xdr:rowOff>
    </xdr:to>
    <xdr:sp macro="" textlink="">
      <xdr:nvSpPr>
        <xdr:cNvPr id="8263" name="prilohy.priloha-priloha_c_1e_k_zakonu_c_361_2014_z_z-icon-copy" descr="Kopírovať">
          <a:extLst>
            <a:ext uri="{FF2B5EF4-FFF2-40B4-BE49-F238E27FC236}">
              <a16:creationId xmlns:a16="http://schemas.microsoft.com/office/drawing/2014/main" id="{8F503449-B731-9BD4-25BA-C832263BB8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100</xdr:row>
      <xdr:rowOff>0</xdr:rowOff>
    </xdr:from>
    <xdr:to>
      <xdr:col>1</xdr:col>
      <xdr:colOff>617220</xdr:colOff>
      <xdr:row>101</xdr:row>
      <xdr:rowOff>114300</xdr:rowOff>
    </xdr:to>
    <xdr:sp macro="" textlink="">
      <xdr:nvSpPr>
        <xdr:cNvPr id="8264" name="prilohy.priloha-priloha_c_1e_k_zakonu_c_361_2014_z_z-icon-tooltip-copy" descr="Odkaz bol skopírovaný do schránky">
          <a:extLst>
            <a:ext uri="{FF2B5EF4-FFF2-40B4-BE49-F238E27FC236}">
              <a16:creationId xmlns:a16="http://schemas.microsoft.com/office/drawing/2014/main" id="{A36B55DE-C209-13F3-0D92-7BF229EAA2DF}"/>
            </a:ext>
          </a:extLst>
        </xdr:cNvPr>
        <xdr:cNvSpPr>
          <a:spLocks noChangeAspect="1" noChangeArrowheads="1"/>
        </xdr:cNvSpPr>
      </xdr:nvSpPr>
      <xdr:spPr bwMode="auto">
        <a:xfrm>
          <a:off x="92202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100</xdr:row>
      <xdr:rowOff>0</xdr:rowOff>
    </xdr:from>
    <xdr:to>
      <xdr:col>2</xdr:col>
      <xdr:colOff>320040</xdr:colOff>
      <xdr:row>101</xdr:row>
      <xdr:rowOff>114300</xdr:rowOff>
    </xdr:to>
    <xdr:sp macro="" textlink="">
      <xdr:nvSpPr>
        <xdr:cNvPr id="8265" name="prilohy.priloha-priloha_c_1e_k_zakonu_c_361_2014_z_z-icon-tooltip-copy-before" descr="Vytvoriť odkaz">
          <a:extLst>
            <a:ext uri="{FF2B5EF4-FFF2-40B4-BE49-F238E27FC236}">
              <a16:creationId xmlns:a16="http://schemas.microsoft.com/office/drawing/2014/main" id="{2FEA43A8-7F4C-6361-95B5-3A019FD773E8}"/>
            </a:ext>
          </a:extLst>
        </xdr:cNvPr>
        <xdr:cNvSpPr>
          <a:spLocks noChangeAspect="1" noChangeArrowheads="1"/>
        </xdr:cNvSpPr>
      </xdr:nvSpPr>
      <xdr:spPr bwMode="auto">
        <a:xfrm>
          <a:off x="123444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100</xdr:row>
      <xdr:rowOff>0</xdr:rowOff>
    </xdr:from>
    <xdr:to>
      <xdr:col>2</xdr:col>
      <xdr:colOff>632460</xdr:colOff>
      <xdr:row>101</xdr:row>
      <xdr:rowOff>114300</xdr:rowOff>
    </xdr:to>
    <xdr:sp macro="" textlink="">
      <xdr:nvSpPr>
        <xdr:cNvPr id="8266" name="prilohy.priloha-priloha_c_1e_k_zakonu_c_361_2014_z_z-icon-compare" descr="Porovnať verzie">
          <a:extLst>
            <a:ext uri="{FF2B5EF4-FFF2-40B4-BE49-F238E27FC236}">
              <a16:creationId xmlns:a16="http://schemas.microsoft.com/office/drawing/2014/main" id="{67056F6B-251D-0B7E-485A-FDA842A8F9CB}"/>
            </a:ext>
          </a:extLst>
        </xdr:cNvPr>
        <xdr:cNvSpPr>
          <a:spLocks noChangeAspect="1" noChangeArrowheads="1"/>
        </xdr:cNvSpPr>
      </xdr:nvSpPr>
      <xdr:spPr bwMode="auto">
        <a:xfrm>
          <a:off x="154686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100</xdr:row>
      <xdr:rowOff>0</xdr:rowOff>
    </xdr:from>
    <xdr:to>
      <xdr:col>3</xdr:col>
      <xdr:colOff>335280</xdr:colOff>
      <xdr:row>101</xdr:row>
      <xdr:rowOff>114300</xdr:rowOff>
    </xdr:to>
    <xdr:sp macro="" textlink="">
      <xdr:nvSpPr>
        <xdr:cNvPr id="8267" name="prilohy.priloha-priloha_c_1e_k_zakonu_c_361_2014_z_z-tooltip-compare" descr="Porovnať verzie">
          <a:extLst>
            <a:ext uri="{FF2B5EF4-FFF2-40B4-BE49-F238E27FC236}">
              <a16:creationId xmlns:a16="http://schemas.microsoft.com/office/drawing/2014/main" id="{38EC5686-ECFB-3E46-FA04-CCF91A3434CC}"/>
            </a:ext>
          </a:extLst>
        </xdr:cNvPr>
        <xdr:cNvSpPr>
          <a:spLocks noChangeAspect="1" noChangeArrowheads="1"/>
        </xdr:cNvSpPr>
      </xdr:nvSpPr>
      <xdr:spPr bwMode="auto">
        <a:xfrm>
          <a:off x="185928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100</xdr:row>
      <xdr:rowOff>0</xdr:rowOff>
    </xdr:from>
    <xdr:to>
      <xdr:col>3</xdr:col>
      <xdr:colOff>647700</xdr:colOff>
      <xdr:row>101</xdr:row>
      <xdr:rowOff>114300</xdr:rowOff>
    </xdr:to>
    <xdr:sp macro="" textlink="">
      <xdr:nvSpPr>
        <xdr:cNvPr id="8268" name="prilohy.priloha-priloha_c_1e_k_zakonu_c_361_2014_z_z-icon-novelizacie" descr="Novelizácie">
          <a:extLst>
            <a:ext uri="{FF2B5EF4-FFF2-40B4-BE49-F238E27FC236}">
              <a16:creationId xmlns:a16="http://schemas.microsoft.com/office/drawing/2014/main" id="{6E252FBE-F296-9719-BAE1-744361F2E903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100</xdr:row>
      <xdr:rowOff>0</xdr:rowOff>
    </xdr:from>
    <xdr:to>
      <xdr:col>4</xdr:col>
      <xdr:colOff>350520</xdr:colOff>
      <xdr:row>101</xdr:row>
      <xdr:rowOff>114300</xdr:rowOff>
    </xdr:to>
    <xdr:sp macro="" textlink="">
      <xdr:nvSpPr>
        <xdr:cNvPr id="8269" name="prilohy.priloha-priloha_c_1e_k_zakonu_c_361_2014_z_z-tooltip-novelizacie" descr="Novelizácie">
          <a:extLst>
            <a:ext uri="{FF2B5EF4-FFF2-40B4-BE49-F238E27FC236}">
              <a16:creationId xmlns:a16="http://schemas.microsoft.com/office/drawing/2014/main" id="{64DEFD9D-1063-CED0-F296-4D2BC6658F4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4299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1089660</xdr:colOff>
      <xdr:row>102</xdr:row>
      <xdr:rowOff>45720</xdr:rowOff>
    </xdr:from>
    <xdr:to>
      <xdr:col>2</xdr:col>
      <xdr:colOff>274320</xdr:colOff>
      <xdr:row>103</xdr:row>
      <xdr:rowOff>167640</xdr:rowOff>
    </xdr:to>
    <xdr:sp macro="" textlink="">
      <xdr:nvSpPr>
        <xdr:cNvPr id="8270" name="prilohy.priloha-priloha_c_1e_k_zakonu_c_361_2014_z_z.op-rocne_sadzby_dane-icon-copy" descr="Kopírovať">
          <a:extLst>
            <a:ext uri="{FF2B5EF4-FFF2-40B4-BE49-F238E27FC236}">
              <a16:creationId xmlns:a16="http://schemas.microsoft.com/office/drawing/2014/main" id="{754040DC-4BD4-B596-3E01-F9E17B049AA9}"/>
            </a:ext>
          </a:extLst>
        </xdr:cNvPr>
        <xdr:cNvSpPr>
          <a:spLocks noChangeAspect="1" noChangeArrowheads="1"/>
        </xdr:cNvSpPr>
      </xdr:nvSpPr>
      <xdr:spPr bwMode="auto">
        <a:xfrm>
          <a:off x="1699260" y="28224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102</xdr:row>
      <xdr:rowOff>0</xdr:rowOff>
    </xdr:from>
    <xdr:to>
      <xdr:col>1</xdr:col>
      <xdr:colOff>617220</xdr:colOff>
      <xdr:row>103</xdr:row>
      <xdr:rowOff>121920</xdr:rowOff>
    </xdr:to>
    <xdr:sp macro="" textlink="">
      <xdr:nvSpPr>
        <xdr:cNvPr id="8271" name="prilohy.priloha-priloha_c_1e_k_zakonu_c_361_2014_z_z.op-rocne_sadzby_dane-icon-tooltip-copy" descr="Odkaz bol skopírovaný do schránky">
          <a:extLst>
            <a:ext uri="{FF2B5EF4-FFF2-40B4-BE49-F238E27FC236}">
              <a16:creationId xmlns:a16="http://schemas.microsoft.com/office/drawing/2014/main" id="{E64959BD-182E-5256-0AA3-6F444952C278}"/>
            </a:ext>
          </a:extLst>
        </xdr:cNvPr>
        <xdr:cNvSpPr>
          <a:spLocks noChangeAspect="1" noChangeArrowheads="1"/>
        </xdr:cNvSpPr>
      </xdr:nvSpPr>
      <xdr:spPr bwMode="auto">
        <a:xfrm>
          <a:off x="92202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102</xdr:row>
      <xdr:rowOff>0</xdr:rowOff>
    </xdr:from>
    <xdr:to>
      <xdr:col>2</xdr:col>
      <xdr:colOff>320040</xdr:colOff>
      <xdr:row>103</xdr:row>
      <xdr:rowOff>121920</xdr:rowOff>
    </xdr:to>
    <xdr:sp macro="" textlink="">
      <xdr:nvSpPr>
        <xdr:cNvPr id="8272" name="prilohy.priloha-priloha_c_1e_k_zakonu_c_361_2014_z_z.op-rocne_sadzby_dane-icon-tooltip-copy-before" descr="Vytvoriť odkaz">
          <a:extLst>
            <a:ext uri="{FF2B5EF4-FFF2-40B4-BE49-F238E27FC236}">
              <a16:creationId xmlns:a16="http://schemas.microsoft.com/office/drawing/2014/main" id="{5D82CCE0-1B27-5C5D-2560-EA63FD355D4C}"/>
            </a:ext>
          </a:extLst>
        </xdr:cNvPr>
        <xdr:cNvSpPr>
          <a:spLocks noChangeAspect="1" noChangeArrowheads="1"/>
        </xdr:cNvSpPr>
      </xdr:nvSpPr>
      <xdr:spPr bwMode="auto">
        <a:xfrm>
          <a:off x="123444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327660</xdr:colOff>
      <xdr:row>102</xdr:row>
      <xdr:rowOff>0</xdr:rowOff>
    </xdr:from>
    <xdr:to>
      <xdr:col>2</xdr:col>
      <xdr:colOff>632460</xdr:colOff>
      <xdr:row>103</xdr:row>
      <xdr:rowOff>121920</xdr:rowOff>
    </xdr:to>
    <xdr:sp macro="" textlink="">
      <xdr:nvSpPr>
        <xdr:cNvPr id="8273" name="prilohy.priloha-priloha_c_1e_k_zakonu_c_361_2014_z_z.op-rocne_sadzby_dane-icon-compare" descr="Porovnať verzie">
          <a:extLst>
            <a:ext uri="{FF2B5EF4-FFF2-40B4-BE49-F238E27FC236}">
              <a16:creationId xmlns:a16="http://schemas.microsoft.com/office/drawing/2014/main" id="{79DBA118-4435-EA7C-5833-87E90DB80366}"/>
            </a:ext>
          </a:extLst>
        </xdr:cNvPr>
        <xdr:cNvSpPr>
          <a:spLocks noChangeAspect="1" noChangeArrowheads="1"/>
        </xdr:cNvSpPr>
      </xdr:nvSpPr>
      <xdr:spPr bwMode="auto">
        <a:xfrm>
          <a:off x="154686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30480</xdr:colOff>
      <xdr:row>102</xdr:row>
      <xdr:rowOff>0</xdr:rowOff>
    </xdr:from>
    <xdr:to>
      <xdr:col>3</xdr:col>
      <xdr:colOff>335280</xdr:colOff>
      <xdr:row>103</xdr:row>
      <xdr:rowOff>121920</xdr:rowOff>
    </xdr:to>
    <xdr:sp macro="" textlink="">
      <xdr:nvSpPr>
        <xdr:cNvPr id="8274" name="prilohy.priloha-priloha_c_1e_k_zakonu_c_361_2014_z_z.op-rocne_sadzby_dane-tooltip-compare" descr="Porovnať verzie">
          <a:extLst>
            <a:ext uri="{FF2B5EF4-FFF2-40B4-BE49-F238E27FC236}">
              <a16:creationId xmlns:a16="http://schemas.microsoft.com/office/drawing/2014/main" id="{7F5295C6-0B0B-CC08-6D25-F41F0EB318AA}"/>
            </a:ext>
          </a:extLst>
        </xdr:cNvPr>
        <xdr:cNvSpPr>
          <a:spLocks noChangeAspect="1" noChangeArrowheads="1"/>
        </xdr:cNvSpPr>
      </xdr:nvSpPr>
      <xdr:spPr bwMode="auto">
        <a:xfrm>
          <a:off x="185928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342900</xdr:colOff>
      <xdr:row>102</xdr:row>
      <xdr:rowOff>0</xdr:rowOff>
    </xdr:from>
    <xdr:to>
      <xdr:col>3</xdr:col>
      <xdr:colOff>647700</xdr:colOff>
      <xdr:row>103</xdr:row>
      <xdr:rowOff>121920</xdr:rowOff>
    </xdr:to>
    <xdr:sp macro="" textlink="">
      <xdr:nvSpPr>
        <xdr:cNvPr id="8275" name="prilohy.priloha-priloha_c_1e_k_zakonu_c_361_2014_z_z.op-rocne_sadzby_dane-icon-novelizacie" descr="Novelizácie">
          <a:extLst>
            <a:ext uri="{FF2B5EF4-FFF2-40B4-BE49-F238E27FC236}">
              <a16:creationId xmlns:a16="http://schemas.microsoft.com/office/drawing/2014/main" id="{0A87230F-2905-2146-E970-5C41818666AA}"/>
            </a:ext>
          </a:extLst>
        </xdr:cNvPr>
        <xdr:cNvSpPr>
          <a:spLocks noChangeAspect="1" noChangeArrowheads="1"/>
        </xdr:cNvSpPr>
      </xdr:nvSpPr>
      <xdr:spPr bwMode="auto">
        <a:xfrm>
          <a:off x="217170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45720</xdr:colOff>
      <xdr:row>102</xdr:row>
      <xdr:rowOff>0</xdr:rowOff>
    </xdr:from>
    <xdr:to>
      <xdr:col>4</xdr:col>
      <xdr:colOff>350520</xdr:colOff>
      <xdr:row>103</xdr:row>
      <xdr:rowOff>121920</xdr:rowOff>
    </xdr:to>
    <xdr:sp macro="" textlink="">
      <xdr:nvSpPr>
        <xdr:cNvPr id="8276" name="prilohy.priloha-priloha_c_1e_k_zakonu_c_361_2014_z_z.op-rocne_sadzby_dane-tooltip-novelizacie" descr="Novelizácie">
          <a:extLst>
            <a:ext uri="{FF2B5EF4-FFF2-40B4-BE49-F238E27FC236}">
              <a16:creationId xmlns:a16="http://schemas.microsoft.com/office/drawing/2014/main" id="{D4111E7C-6FED-2563-55AB-0D52D51EC44D}"/>
            </a:ext>
          </a:extLst>
        </xdr:cNvPr>
        <xdr:cNvSpPr>
          <a:spLocks noChangeAspect="1" noChangeArrowheads="1"/>
        </xdr:cNvSpPr>
      </xdr:nvSpPr>
      <xdr:spPr bwMode="auto">
        <a:xfrm>
          <a:off x="2484120" y="4427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07F7C0-8FCC-473A-96D4-7AA59CE5B1EA}" name="Tabuľka1" displayName="Tabuľka1" ref="Z3:AE11" totalsRowShown="0" headerRowDxfId="54" headerRowBorderDxfId="53" tableBorderDxfId="52" totalsRowBorderDxfId="51">
  <tableColumns count="6">
    <tableColumn id="1" xr3:uid="{BD8AC81F-E41A-4391-B1A9-14F23CF094DC}" name="OD" dataDxfId="50"/>
    <tableColumn id="5" xr3:uid="{16A4C47E-7625-4C04-8B30-E9679415AE29}" name="Stĺpec2" dataDxfId="49"/>
    <tableColumn id="6" xr3:uid="{E37BF95A-1DA3-42E4-A9EA-49A3407EECE4}" name="Stĺpec3" dataDxfId="48"/>
    <tableColumn id="4" xr3:uid="{7F83FA46-34DD-43B5-BA6A-4DAE2907366B}" name="Stĺpec1" dataDxfId="47"/>
    <tableColumn id="2" xr3:uid="{E226BBA0-79F2-4583-B035-0245F90B9EB3}" name="DO" dataDxfId="46"/>
    <tableColumn id="3" xr3:uid="{C93B294D-F32C-4546-89AE-4A8523805246}" name="Sadzba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4F995D-ACFC-4DE3-B531-3D09573196AA}" name="Tabuľka15" displayName="Tabuľka15" ref="Z3:AE11" totalsRowShown="0" headerRowDxfId="44" headerRowBorderDxfId="43" tableBorderDxfId="42" totalsRowBorderDxfId="41">
  <tableColumns count="6">
    <tableColumn id="1" xr3:uid="{6E9E434B-3A71-4574-A8FB-16B50CE5DDEE}" name="OD" dataDxfId="40"/>
    <tableColumn id="5" xr3:uid="{8F9E9071-D51B-4423-9B79-9297FE61BB87}" name="Stĺpec2" dataDxfId="39"/>
    <tableColumn id="6" xr3:uid="{BCC7E59F-AD57-417C-B371-FA0D50CED364}" name="Stĺpec3" dataDxfId="38"/>
    <tableColumn id="4" xr3:uid="{D1956B71-B9E1-4759-B69A-902737195A7D}" name="Stĺpec1" dataDxfId="37"/>
    <tableColumn id="2" xr3:uid="{8B58E905-7130-4D4D-977C-354D3AAA3694}" name="DO" dataDxfId="36"/>
    <tableColumn id="3" xr3:uid="{65DA3D4D-C48B-409D-8163-D85B13A59593}" name="Sadzba" data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2EB8B-11B3-4EB4-A4DB-BB1443A51E53}" name="Tabuľka13" displayName="Tabuľka13" ref="Z15:AE23" totalsRowShown="0" headerRowDxfId="34" headerRowBorderDxfId="33" tableBorderDxfId="32" totalsRowBorderDxfId="31">
  <tableColumns count="6">
    <tableColumn id="1" xr3:uid="{45D615FB-027D-407D-B84B-B81D65131101}" name="OD" dataDxfId="30"/>
    <tableColumn id="5" xr3:uid="{C390C14F-AD5F-45CE-8B3F-76FFA825416A}" name="Stĺpec2" dataDxfId="29"/>
    <tableColumn id="6" xr3:uid="{A8958C99-8E46-42B0-B70E-FBF603D14927}" name="Stĺpec3" dataDxfId="28"/>
    <tableColumn id="4" xr3:uid="{15194D73-D610-45A8-A733-7AAFD86ED3D8}" name="Stĺpec1" dataDxfId="27"/>
    <tableColumn id="2" xr3:uid="{F379CCA4-F02D-4ECC-B7FD-BB25297983FC}" name="DO" dataDxfId="26"/>
    <tableColumn id="3" xr3:uid="{38E7054F-182E-44F1-B878-9EE846241C7E}" name="Sadzba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ECDE1A-D7E3-4D4D-8815-6DB59581CF71}" name="Tabuľka14" displayName="Tabuľka14" ref="Z3:AE11" totalsRowShown="0" headerRowDxfId="24" headerRowBorderDxfId="23" tableBorderDxfId="22" totalsRowBorderDxfId="21">
  <tableColumns count="6">
    <tableColumn id="1" xr3:uid="{4805AEDC-3582-4AA0-A2BD-8C5E79DC7351}" name="OD" dataDxfId="20"/>
    <tableColumn id="5" xr3:uid="{1582F13C-4FB3-469B-85EB-BD8420792059}" name="Stĺpec2" dataDxfId="19"/>
    <tableColumn id="6" xr3:uid="{AF7F635F-A7D7-48B9-AC21-C218EADCDC82}" name="Stĺpec3" dataDxfId="18"/>
    <tableColumn id="4" xr3:uid="{ACF9A922-5F67-4521-82FC-1697FB6F3D43}" name="Stĺpec1" dataDxfId="17"/>
    <tableColumn id="2" xr3:uid="{110942F2-9911-4160-A22F-E879D8AD3F41}" name="DO" dataDxfId="16"/>
    <tableColumn id="3" xr3:uid="{A7CE501C-7BF7-496D-A678-4F83FAD27C11}" name="Sadzba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Fazeta">
  <a:themeElements>
    <a:clrScheme name="Faz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zeta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z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A856-E140-47B0-B779-F0556554F053}">
  <sheetPr>
    <tabColor theme="8" tint="0.39997558519241921"/>
    <pageSetUpPr fitToPage="1"/>
  </sheetPr>
  <dimension ref="A1:AE72"/>
  <sheetViews>
    <sheetView showGridLines="0" tabSelected="1" view="pageLayout" zoomScale="70" zoomScaleNormal="96" zoomScalePageLayoutView="70" workbookViewId="0">
      <selection activeCell="K39" sqref="K39"/>
    </sheetView>
  </sheetViews>
  <sheetFormatPr defaultColWidth="8" defaultRowHeight="15" x14ac:dyDescent="0.35"/>
  <cols>
    <col min="1" max="1" width="16" style="6" customWidth="1"/>
    <col min="2" max="2" width="13.21875" style="54" customWidth="1"/>
    <col min="3" max="3" width="12.109375" customWidth="1"/>
    <col min="4" max="6" width="13.33203125" hidden="1" customWidth="1"/>
    <col min="7" max="7" width="7.5546875" hidden="1" customWidth="1"/>
    <col min="8" max="8" width="9" hidden="1" customWidth="1"/>
    <col min="9" max="9" width="9.77734375" hidden="1" customWidth="1"/>
    <col min="10" max="10" width="10.6640625" hidden="1" customWidth="1"/>
    <col min="11" max="11" width="19.77734375" style="7" customWidth="1"/>
    <col min="12" max="12" width="7.44140625" hidden="1" customWidth="1"/>
    <col min="13" max="13" width="10.109375" hidden="1" customWidth="1"/>
    <col min="14" max="14" width="8.21875" customWidth="1"/>
    <col min="15" max="15" width="29.21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7" width="16.6640625" hidden="1" customWidth="1"/>
    <col min="28" max="28" width="16.6640625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customHeight="1" thickBot="1" x14ac:dyDescent="0.4"/>
    <row r="2" spans="1:31" hidden="1" x14ac:dyDescent="0.35">
      <c r="Z2" s="303" t="s">
        <v>27</v>
      </c>
      <c r="AA2" s="303"/>
      <c r="AB2" s="303"/>
      <c r="AC2" s="303"/>
      <c r="AD2" s="303"/>
      <c r="AE2" s="304"/>
    </row>
    <row r="3" spans="1:31" ht="8.4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7">
        <v>0</v>
      </c>
      <c r="AA5" s="27"/>
      <c r="AB5" s="27"/>
      <c r="AC5" s="28"/>
      <c r="AD5" s="29">
        <v>150</v>
      </c>
      <c r="AE5" s="30">
        <v>50</v>
      </c>
    </row>
    <row r="6" spans="1:31" hidden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7">
        <v>150</v>
      </c>
      <c r="AA6" s="27"/>
      <c r="AB6" s="27"/>
      <c r="AC6" s="28"/>
      <c r="AD6" s="29">
        <v>900</v>
      </c>
      <c r="AE6" s="30">
        <v>62</v>
      </c>
    </row>
    <row r="7" spans="1:31" hidden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7">
        <v>900</v>
      </c>
      <c r="AA7" s="27"/>
      <c r="AB7" s="27"/>
      <c r="AC7" s="28"/>
      <c r="AD7" s="29">
        <v>1200</v>
      </c>
      <c r="AE7" s="30">
        <v>80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7">
        <v>1200</v>
      </c>
      <c r="AA8" s="27"/>
      <c r="AB8" s="27"/>
      <c r="AC8" s="28"/>
      <c r="AD8" s="29">
        <v>1500</v>
      </c>
      <c r="AE8" s="30">
        <v>115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7">
        <v>1500</v>
      </c>
      <c r="AA9" s="27"/>
      <c r="AB9" s="27"/>
      <c r="AC9" s="28"/>
      <c r="AD9" s="29">
        <v>2000</v>
      </c>
      <c r="AE9" s="30">
        <v>148</v>
      </c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7">
        <v>2000</v>
      </c>
      <c r="AA10" s="27"/>
      <c r="AB10" s="27"/>
      <c r="AC10" s="28"/>
      <c r="AD10" s="29">
        <v>3000</v>
      </c>
      <c r="AE10" s="30">
        <v>180</v>
      </c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49">
        <v>3000</v>
      </c>
      <c r="AA11" s="49"/>
      <c r="AB11" s="49"/>
      <c r="AC11" s="50"/>
      <c r="AD11" s="51"/>
      <c r="AE11" s="52">
        <v>218</v>
      </c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55"/>
      <c r="AA14" s="55"/>
      <c r="AB14" s="55"/>
      <c r="AC14" s="57"/>
      <c r="AD14" s="55"/>
      <c r="AE14" s="54"/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55"/>
      <c r="AA15" s="55"/>
      <c r="AB15" s="55"/>
      <c r="AC15" s="57"/>
      <c r="AD15" s="55"/>
      <c r="AE15" s="54"/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55"/>
      <c r="AA16" s="55"/>
      <c r="AB16" s="55"/>
      <c r="AC16" s="57"/>
      <c r="AD16" s="55"/>
      <c r="AE16" s="54"/>
    </row>
    <row r="17" spans="1:31" hidden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55"/>
      <c r="AA17" s="55"/>
      <c r="AB17" s="55"/>
      <c r="AC17" s="57"/>
      <c r="AD17" s="55"/>
      <c r="AE17" s="54"/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55"/>
      <c r="AA18" s="55"/>
      <c r="AB18" s="55"/>
      <c r="AC18" s="57"/>
      <c r="AD18" s="55"/>
      <c r="AE18" s="54"/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55"/>
      <c r="AA19" s="55"/>
      <c r="AB19" s="55"/>
      <c r="AC19" s="57"/>
      <c r="AD19" s="55"/>
      <c r="AE19" s="54"/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55"/>
      <c r="AA20" s="55"/>
      <c r="AB20" s="55"/>
      <c r="AC20" s="57"/>
      <c r="AD20" s="55"/>
      <c r="AE20" s="54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55"/>
      <c r="AA21" s="55"/>
      <c r="AB21" s="55"/>
      <c r="AC21" s="57"/>
      <c r="AD21" s="55"/>
      <c r="AE21" s="54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55"/>
      <c r="AA22" s="55"/>
      <c r="AB22" s="55"/>
      <c r="AC22" s="57"/>
      <c r="AD22" s="55"/>
      <c r="AE22" s="54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55"/>
      <c r="AA23" s="55"/>
      <c r="AB23" s="55"/>
      <c r="AC23" s="57"/>
      <c r="AD23" s="55"/>
      <c r="AE23" s="54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267" t="s">
        <v>139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71">
        <v>46023</v>
      </c>
      <c r="L29" s="271"/>
      <c r="M29" s="271"/>
      <c r="N29" s="272"/>
      <c r="O29" s="232"/>
      <c r="P29" s="290" t="s">
        <v>116</v>
      </c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2"/>
      <c r="AD29" s="69"/>
      <c r="AE29" s="69"/>
    </row>
    <row r="30" spans="1:31" ht="14.4" customHeight="1" x14ac:dyDescent="0.35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3"/>
      <c r="L30" s="273"/>
      <c r="M30" s="273"/>
      <c r="N30" s="274"/>
      <c r="O30" s="153"/>
      <c r="P30" s="293" t="s">
        <v>144</v>
      </c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5"/>
      <c r="AD30" s="69"/>
      <c r="AE30" s="69"/>
    </row>
    <row r="31" spans="1:31" ht="19.2" customHeight="1" x14ac:dyDescent="0.35">
      <c r="A31" s="275" t="s">
        <v>41</v>
      </c>
      <c r="B31" s="288" t="s">
        <v>117</v>
      </c>
      <c r="C31" s="154" t="s">
        <v>42</v>
      </c>
      <c r="D31" s="278" t="s">
        <v>43</v>
      </c>
      <c r="E31" s="278"/>
      <c r="F31" s="278"/>
      <c r="G31" s="278"/>
      <c r="H31" s="278"/>
      <c r="I31" s="278"/>
      <c r="J31" s="278"/>
      <c r="K31" s="279" t="s">
        <v>44</v>
      </c>
      <c r="L31" s="155"/>
      <c r="M31" s="156"/>
      <c r="N31" s="281" t="s">
        <v>45</v>
      </c>
      <c r="O31" s="157"/>
      <c r="P31" s="296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8"/>
      <c r="AD31" s="69"/>
      <c r="AE31" s="69"/>
    </row>
    <row r="32" spans="1:31" s="71" customFormat="1" ht="49.8" customHeight="1" x14ac:dyDescent="0.3">
      <c r="A32" s="276"/>
      <c r="B32" s="289"/>
      <c r="C32" s="253" t="s">
        <v>46</v>
      </c>
      <c r="D32" s="158" t="s">
        <v>47</v>
      </c>
      <c r="E32" s="159" t="s">
        <v>48</v>
      </c>
      <c r="F32" s="158" t="s">
        <v>49</v>
      </c>
      <c r="G32" s="284" t="s">
        <v>50</v>
      </c>
      <c r="H32" s="160"/>
      <c r="I32" s="286"/>
      <c r="J32" s="257" t="s">
        <v>51</v>
      </c>
      <c r="K32" s="279"/>
      <c r="L32" s="161"/>
      <c r="M32" s="162"/>
      <c r="N32" s="282"/>
      <c r="O32" s="163" t="s">
        <v>52</v>
      </c>
      <c r="P32" s="265" t="s">
        <v>114</v>
      </c>
      <c r="Q32" s="164" t="s">
        <v>52</v>
      </c>
      <c r="R32" s="164" t="s">
        <v>53</v>
      </c>
      <c r="S32" s="164" t="s">
        <v>53</v>
      </c>
      <c r="T32" s="259" t="s">
        <v>53</v>
      </c>
      <c r="U32" s="260"/>
      <c r="V32" s="261" t="s">
        <v>119</v>
      </c>
      <c r="W32" s="263" t="s">
        <v>54</v>
      </c>
      <c r="X32" s="263"/>
      <c r="Y32" s="265" t="s">
        <v>115</v>
      </c>
      <c r="Z32" s="265" t="s">
        <v>120</v>
      </c>
      <c r="AA32" s="265"/>
      <c r="AB32" s="265" t="s">
        <v>125</v>
      </c>
      <c r="AC32" s="299" t="s">
        <v>55</v>
      </c>
      <c r="AD32" s="70"/>
    </row>
    <row r="33" spans="1:30" s="71" customFormat="1" ht="56.4" customHeight="1" thickBot="1" x14ac:dyDescent="0.35">
      <c r="A33" s="277"/>
      <c r="B33" s="254" t="s">
        <v>118</v>
      </c>
      <c r="C33" s="233" t="s">
        <v>56</v>
      </c>
      <c r="D33" s="234" t="s">
        <v>57</v>
      </c>
      <c r="E33" s="234" t="s">
        <v>57</v>
      </c>
      <c r="F33" s="234" t="s">
        <v>57</v>
      </c>
      <c r="G33" s="285"/>
      <c r="H33" s="235"/>
      <c r="I33" s="287"/>
      <c r="J33" s="258"/>
      <c r="K33" s="280"/>
      <c r="L33" s="236"/>
      <c r="M33" s="237"/>
      <c r="N33" s="283"/>
      <c r="O33" s="238" t="s">
        <v>58</v>
      </c>
      <c r="P33" s="266"/>
      <c r="Q33" s="239" t="s">
        <v>112</v>
      </c>
      <c r="R33" s="239" t="s">
        <v>59</v>
      </c>
      <c r="S33" s="239" t="s">
        <v>59</v>
      </c>
      <c r="T33" s="240" t="s">
        <v>60</v>
      </c>
      <c r="U33" s="239" t="s">
        <v>61</v>
      </c>
      <c r="V33" s="262"/>
      <c r="W33" s="264"/>
      <c r="X33" s="264"/>
      <c r="Y33" s="266"/>
      <c r="Z33" s="266"/>
      <c r="AA33" s="266"/>
      <c r="AB33" s="266"/>
      <c r="AC33" s="300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301">
        <v>15</v>
      </c>
      <c r="X34" s="302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/>
      <c r="B35" s="134"/>
      <c r="C35" s="73">
        <v>0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/>
      <c r="L35" s="80"/>
      <c r="M35" s="80"/>
      <c r="N35" s="81">
        <f>IF(K35&gt;0,(IF((YEAR($K$29)-YEAR(K35))*12+MONTH($K$29)-MONTH(K35)=1380,0,(YEAR($K$29)-YEAR(K35))*12+MONTH($K$29)-MONTH(K35)))+1,0)</f>
        <v>0</v>
      </c>
      <c r="O35" s="82">
        <f t="shared" ref="O35:O62" si="1">IF(N35&gt;$V$10,$K$11,IF(N35&gt;$V$9,$K$10,IF(N35&gt;$V$8,$K$9,IF(N35&gt;$V$7,$K$8,IF(N35&gt;$V$6,$K$7,$K$6)))))</f>
        <v>0</v>
      </c>
      <c r="P35" s="82">
        <f t="shared" ref="P35:P62" si="2">IF(N35&gt;0,O35,0)</f>
        <v>0</v>
      </c>
      <c r="Q35" s="83">
        <f t="shared" ref="Q35:Q62" si="3">IF((D35+C35)&gt;0,P35,0)</f>
        <v>0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 t="shared" ref="V35:V62" si="8">IF(C35&gt;$Z$11,$AE$11,IF(C35&gt;$Z$10,$AE$10,IF(C35&gt;$Z$9,$AE$9,IF(C35&gt;$Z$8,$AE$8,IF(C35&gt;$Z$7,$AE$7,IF(C35&gt;$Z$6,$AE$6,IF(C35&gt;$Z$5,$AE$5,0)))))))</f>
        <v>0</v>
      </c>
      <c r="W35" s="85"/>
      <c r="X35" s="86" t="str">
        <f>IF(G35="X","&lt;-1a"," ")</f>
        <v xml:space="preserve"> </v>
      </c>
      <c r="Y35" s="87">
        <f>(Q35*V35)+(Q35*W35)+(T35*W35)+(U35*W35)</f>
        <v>0</v>
      </c>
      <c r="Z35" s="141">
        <f>FLOOR(V35+W35+Y35,0.01)</f>
        <v>0</v>
      </c>
      <c r="AA35" s="141">
        <f>IF(B35=1,Z35/2,Z35)</f>
        <v>0</v>
      </c>
      <c r="AB35" s="141">
        <f>IF(B35=1,AA35,Z35)</f>
        <v>0</v>
      </c>
      <c r="AC35" s="88">
        <f>IF(H35&gt;1,"chyba!",AA35)</f>
        <v>0</v>
      </c>
    </row>
    <row r="36" spans="1:30" s="69" customFormat="1" ht="14.4" x14ac:dyDescent="0.3">
      <c r="A36" s="89" t="s">
        <v>121</v>
      </c>
      <c r="B36" s="135"/>
      <c r="C36" s="90">
        <v>1968</v>
      </c>
      <c r="D36" s="91"/>
      <c r="E36" s="91"/>
      <c r="F36" s="91"/>
      <c r="G36" s="91"/>
      <c r="H36" s="76">
        <f t="shared" si="0"/>
        <v>1</v>
      </c>
      <c r="I36" s="92" t="str">
        <f t="shared" ref="I36:I62" si="9">IF(H36&gt;1,"CHYBA!"," ")</f>
        <v xml:space="preserve"> </v>
      </c>
      <c r="J36" s="90"/>
      <c r="K36" s="93">
        <v>43616</v>
      </c>
      <c r="L36" s="94"/>
      <c r="M36" s="94"/>
      <c r="N36" s="95">
        <f>IF(K36&gt;0,(IF((YEAR($K$29)-YEAR(K36))*12+MONTH($K$29)-MONTH(K36)=1380,0,(YEAR($K$29)-YEAR(K36))*12+MONTH($K$29)-MONTH(K36)))+1,0)</f>
        <v>81</v>
      </c>
      <c r="O36" s="96">
        <f t="shared" si="1"/>
        <v>0.2</v>
      </c>
      <c r="P36" s="97">
        <f t="shared" si="2"/>
        <v>0.2</v>
      </c>
      <c r="Q36" s="98">
        <f t="shared" si="3"/>
        <v>0.2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99">
        <f t="shared" si="8"/>
        <v>148</v>
      </c>
      <c r="W36" s="100"/>
      <c r="X36" s="86" t="str">
        <f t="shared" ref="X36:X62" si="10">IF(G36="X","&lt;-1a"," ")</f>
        <v xml:space="preserve"> </v>
      </c>
      <c r="Y36" s="101">
        <f t="shared" ref="Y36:Y62" si="11">(Q36*V36)+(Q36*W36)+(T36*W36)+(U36*W36)</f>
        <v>29.6</v>
      </c>
      <c r="Z36" s="142">
        <f t="shared" ref="Z36:Z62" si="12">FLOOR(V36+W36+Y36,0.01)</f>
        <v>177.6</v>
      </c>
      <c r="AA36" s="148">
        <f>IF(B36=1,Z36/2,Z36)</f>
        <v>177.6</v>
      </c>
      <c r="AB36" s="148">
        <f>IF(B36=1,AA36,Z36)</f>
        <v>177.6</v>
      </c>
      <c r="AC36" s="102">
        <f>IF(H36&gt;1,"chyba!",AA36)</f>
        <v>177.6</v>
      </c>
    </row>
    <row r="37" spans="1:30" ht="14.4" x14ac:dyDescent="0.3">
      <c r="A37" s="103" t="s">
        <v>122</v>
      </c>
      <c r="B37" s="136">
        <v>1</v>
      </c>
      <c r="C37" s="73">
        <v>1598</v>
      </c>
      <c r="D37" s="74"/>
      <c r="E37" s="75"/>
      <c r="F37" s="74"/>
      <c r="G37" s="74"/>
      <c r="H37" s="76">
        <f t="shared" si="0"/>
        <v>1</v>
      </c>
      <c r="I37" s="77" t="str">
        <f t="shared" si="9"/>
        <v xml:space="preserve"> </v>
      </c>
      <c r="J37" s="78"/>
      <c r="K37" s="79">
        <v>44386</v>
      </c>
      <c r="L37" s="80"/>
      <c r="M37" s="80"/>
      <c r="N37" s="81">
        <f t="shared" ref="N37:N62" si="13">IF(K37&gt;0,(IF((YEAR($K$29)-YEAR(K37))*12+MONTH($K$29)-MONTH(K37)=1380,0,(YEAR($K$29)-YEAR(K37))*12+MONTH($K$29)-MONTH(K37)))+1,0)</f>
        <v>55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150">
        <f t="shared" si="8"/>
        <v>148</v>
      </c>
      <c r="W37" s="85"/>
      <c r="X37" s="86" t="str">
        <f t="shared" si="10"/>
        <v xml:space="preserve"> </v>
      </c>
      <c r="Y37" s="87">
        <f t="shared" si="11"/>
        <v>14.8</v>
      </c>
      <c r="Z37" s="141">
        <f t="shared" si="12"/>
        <v>162.80000000000001</v>
      </c>
      <c r="AA37" s="141">
        <f t="shared" ref="AA37:AA62" si="14">IF(B37=1,Z37/2,Z37)</f>
        <v>81.400000000000006</v>
      </c>
      <c r="AB37" s="141">
        <f t="shared" ref="AB37:AB62" si="15">IF(B37=1,AA37,Z37)</f>
        <v>81.400000000000006</v>
      </c>
      <c r="AC37" s="88">
        <f t="shared" ref="AC37:AC62" si="16">IF(H37&gt;1,"chyba!",AA37)</f>
        <v>81.400000000000006</v>
      </c>
    </row>
    <row r="38" spans="1:30" s="69" customFormat="1" ht="14.4" x14ac:dyDescent="0.3">
      <c r="A38" s="89" t="s">
        <v>123</v>
      </c>
      <c r="B38" s="135"/>
      <c r="C38" s="90">
        <v>2967</v>
      </c>
      <c r="D38" s="91"/>
      <c r="E38" s="91"/>
      <c r="F38" s="91"/>
      <c r="G38" s="91"/>
      <c r="H38" s="76">
        <f t="shared" si="0"/>
        <v>1</v>
      </c>
      <c r="I38" s="92" t="str">
        <f t="shared" si="9"/>
        <v xml:space="preserve"> </v>
      </c>
      <c r="J38" s="90"/>
      <c r="K38" s="93">
        <v>45301</v>
      </c>
      <c r="L38" s="94"/>
      <c r="M38" s="94"/>
      <c r="N38" s="104">
        <f t="shared" si="13"/>
        <v>25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99">
        <f t="shared" si="8"/>
        <v>180</v>
      </c>
      <c r="W38" s="100"/>
      <c r="X38" s="86" t="str">
        <f t="shared" si="10"/>
        <v xml:space="preserve"> </v>
      </c>
      <c r="Y38" s="101">
        <f t="shared" si="11"/>
        <v>0</v>
      </c>
      <c r="Z38" s="142">
        <f t="shared" si="12"/>
        <v>180</v>
      </c>
      <c r="AA38" s="148">
        <f t="shared" si="14"/>
        <v>180</v>
      </c>
      <c r="AB38" s="148">
        <f t="shared" si="15"/>
        <v>180</v>
      </c>
      <c r="AC38" s="102">
        <f t="shared" si="16"/>
        <v>180</v>
      </c>
    </row>
    <row r="39" spans="1:30" ht="14.4" x14ac:dyDescent="0.3">
      <c r="A39" s="103"/>
      <c r="B39" s="136"/>
      <c r="C39" s="73">
        <v>3000</v>
      </c>
      <c r="D39" s="74"/>
      <c r="E39" s="75"/>
      <c r="F39" s="74"/>
      <c r="G39" s="74"/>
      <c r="H39" s="76">
        <f t="shared" si="0"/>
        <v>1</v>
      </c>
      <c r="I39" s="77" t="str">
        <f t="shared" si="9"/>
        <v xml:space="preserve"> </v>
      </c>
      <c r="J39" s="78"/>
      <c r="K39" s="79">
        <v>44317</v>
      </c>
      <c r="L39" s="80"/>
      <c r="M39" s="80"/>
      <c r="N39" s="81">
        <f t="shared" si="13"/>
        <v>57</v>
      </c>
      <c r="O39" s="82">
        <f t="shared" si="1"/>
        <v>0.1</v>
      </c>
      <c r="P39" s="82">
        <f t="shared" si="2"/>
        <v>0.1</v>
      </c>
      <c r="Q39" s="83">
        <f t="shared" si="3"/>
        <v>0.1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8"/>
        <v>180</v>
      </c>
      <c r="W39" s="85"/>
      <c r="X39" s="86" t="str">
        <f t="shared" si="10"/>
        <v xml:space="preserve"> </v>
      </c>
      <c r="Y39" s="87">
        <f t="shared" si="11"/>
        <v>18</v>
      </c>
      <c r="Z39" s="141">
        <f t="shared" si="12"/>
        <v>198</v>
      </c>
      <c r="AA39" s="141">
        <f t="shared" si="14"/>
        <v>198</v>
      </c>
      <c r="AB39" s="141">
        <f t="shared" si="15"/>
        <v>198</v>
      </c>
      <c r="AC39" s="88">
        <f t="shared" si="16"/>
        <v>198</v>
      </c>
    </row>
    <row r="40" spans="1:30" s="69" customFormat="1" ht="14.4" x14ac:dyDescent="0.3">
      <c r="A40" s="89"/>
      <c r="B40" s="135"/>
      <c r="C40" s="90"/>
      <c r="D40" s="91"/>
      <c r="E40" s="91"/>
      <c r="F40" s="91"/>
      <c r="G40" s="91"/>
      <c r="H40" s="76">
        <f t="shared" si="0"/>
        <v>0</v>
      </c>
      <c r="I40" s="92" t="str">
        <f t="shared" si="9"/>
        <v xml:space="preserve"> </v>
      </c>
      <c r="J40" s="90"/>
      <c r="K40" s="93"/>
      <c r="L40" s="94"/>
      <c r="M40" s="94"/>
      <c r="N40" s="104">
        <f t="shared" si="13"/>
        <v>0</v>
      </c>
      <c r="O40" s="96">
        <f t="shared" si="1"/>
        <v>0</v>
      </c>
      <c r="P40" s="97">
        <f t="shared" si="2"/>
        <v>0</v>
      </c>
      <c r="Q40" s="98">
        <f t="shared" si="3"/>
        <v>0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99">
        <f t="shared" si="8"/>
        <v>0</v>
      </c>
      <c r="W40" s="100"/>
      <c r="X40" s="86" t="str">
        <f t="shared" si="10"/>
        <v xml:space="preserve"> </v>
      </c>
      <c r="Y40" s="101">
        <f t="shared" si="11"/>
        <v>0</v>
      </c>
      <c r="Z40" s="142">
        <f t="shared" si="12"/>
        <v>0</v>
      </c>
      <c r="AA40" s="148">
        <f t="shared" si="14"/>
        <v>0</v>
      </c>
      <c r="AB40" s="148">
        <f t="shared" si="15"/>
        <v>0</v>
      </c>
      <c r="AC40" s="102">
        <f t="shared" si="16"/>
        <v>0</v>
      </c>
    </row>
    <row r="41" spans="1:30" ht="14.4" x14ac:dyDescent="0.3">
      <c r="A41" s="103"/>
      <c r="B41" s="136"/>
      <c r="C41" s="73"/>
      <c r="D41" s="74"/>
      <c r="E41" s="74"/>
      <c r="F41" s="74"/>
      <c r="G41" s="74"/>
      <c r="H41" s="76">
        <f t="shared" si="0"/>
        <v>0</v>
      </c>
      <c r="I41" s="77" t="str">
        <f t="shared" si="9"/>
        <v xml:space="preserve"> </v>
      </c>
      <c r="J41" s="78"/>
      <c r="K41" s="79"/>
      <c r="L41" s="80"/>
      <c r="M41" s="80"/>
      <c r="N41" s="81">
        <f t="shared" si="13"/>
        <v>0</v>
      </c>
      <c r="O41" s="82">
        <f t="shared" si="1"/>
        <v>0</v>
      </c>
      <c r="P41" s="82">
        <f t="shared" si="2"/>
        <v>0</v>
      </c>
      <c r="Q41" s="83">
        <f t="shared" si="3"/>
        <v>0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8"/>
        <v>0</v>
      </c>
      <c r="W41" s="85"/>
      <c r="X41" s="86" t="str">
        <f t="shared" si="10"/>
        <v xml:space="preserve"> </v>
      </c>
      <c r="Y41" s="87">
        <f t="shared" si="11"/>
        <v>0</v>
      </c>
      <c r="Z41" s="141">
        <f t="shared" si="12"/>
        <v>0</v>
      </c>
      <c r="AA41" s="141">
        <f t="shared" si="14"/>
        <v>0</v>
      </c>
      <c r="AB41" s="141">
        <f t="shared" si="15"/>
        <v>0</v>
      </c>
      <c r="AC41" s="88">
        <f t="shared" si="16"/>
        <v>0</v>
      </c>
    </row>
    <row r="42" spans="1:30" s="69" customFormat="1" ht="14.4" x14ac:dyDescent="0.3">
      <c r="A42" s="105"/>
      <c r="B42" s="137"/>
      <c r="C42" s="90"/>
      <c r="D42" s="91"/>
      <c r="E42" s="91"/>
      <c r="F42" s="91"/>
      <c r="G42" s="91"/>
      <c r="H42" s="76">
        <f t="shared" si="0"/>
        <v>0</v>
      </c>
      <c r="I42" s="92" t="str">
        <f t="shared" si="9"/>
        <v xml:space="preserve"> </v>
      </c>
      <c r="J42" s="90"/>
      <c r="K42" s="93"/>
      <c r="L42" s="94"/>
      <c r="M42" s="94"/>
      <c r="N42" s="104">
        <f t="shared" si="13"/>
        <v>0</v>
      </c>
      <c r="O42" s="96">
        <f t="shared" si="1"/>
        <v>0</v>
      </c>
      <c r="P42" s="97">
        <f t="shared" si="2"/>
        <v>0</v>
      </c>
      <c r="Q42" s="98">
        <f t="shared" si="3"/>
        <v>0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99">
        <f t="shared" si="8"/>
        <v>0</v>
      </c>
      <c r="W42" s="100"/>
      <c r="X42" s="86" t="str">
        <f t="shared" si="10"/>
        <v xml:space="preserve"> </v>
      </c>
      <c r="Y42" s="101">
        <f t="shared" si="11"/>
        <v>0</v>
      </c>
      <c r="Z42" s="142">
        <f t="shared" si="12"/>
        <v>0</v>
      </c>
      <c r="AA42" s="148">
        <f t="shared" si="14"/>
        <v>0</v>
      </c>
      <c r="AB42" s="148">
        <f t="shared" si="15"/>
        <v>0</v>
      </c>
      <c r="AC42" s="102">
        <f t="shared" si="16"/>
        <v>0</v>
      </c>
    </row>
    <row r="43" spans="1:30" ht="14.4" x14ac:dyDescent="0.3">
      <c r="A43" s="103"/>
      <c r="B43" s="136"/>
      <c r="C43" s="73"/>
      <c r="D43" s="74"/>
      <c r="E43" s="75"/>
      <c r="F43" s="74"/>
      <c r="G43" s="74"/>
      <c r="H43" s="76">
        <f t="shared" si="0"/>
        <v>0</v>
      </c>
      <c r="I43" s="77" t="str">
        <f t="shared" si="9"/>
        <v xml:space="preserve"> </v>
      </c>
      <c r="J43" s="78"/>
      <c r="K43" s="79"/>
      <c r="L43" s="80"/>
      <c r="M43" s="80"/>
      <c r="N43" s="81">
        <f t="shared" si="13"/>
        <v>0</v>
      </c>
      <c r="O43" s="82">
        <f t="shared" si="1"/>
        <v>0</v>
      </c>
      <c r="P43" s="82">
        <f t="shared" si="2"/>
        <v>0</v>
      </c>
      <c r="Q43" s="83">
        <f t="shared" si="3"/>
        <v>0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8"/>
        <v>0</v>
      </c>
      <c r="W43" s="85"/>
      <c r="X43" s="86" t="str">
        <f t="shared" si="10"/>
        <v xml:space="preserve"> </v>
      </c>
      <c r="Y43" s="87">
        <f t="shared" si="11"/>
        <v>0</v>
      </c>
      <c r="Z43" s="141">
        <f t="shared" si="12"/>
        <v>0</v>
      </c>
      <c r="AA43" s="141">
        <f t="shared" si="14"/>
        <v>0</v>
      </c>
      <c r="AB43" s="141">
        <f t="shared" si="15"/>
        <v>0</v>
      </c>
      <c r="AC43" s="88">
        <f t="shared" si="16"/>
        <v>0</v>
      </c>
    </row>
    <row r="44" spans="1:30" s="69" customFormat="1" ht="14.4" x14ac:dyDescent="0.3">
      <c r="A44" s="105"/>
      <c r="B44" s="137"/>
      <c r="C44" s="90"/>
      <c r="D44" s="91"/>
      <c r="E44" s="91"/>
      <c r="F44" s="91"/>
      <c r="G44" s="91"/>
      <c r="H44" s="76">
        <f t="shared" si="0"/>
        <v>0</v>
      </c>
      <c r="I44" s="92" t="str">
        <f t="shared" si="9"/>
        <v xml:space="preserve"> </v>
      </c>
      <c r="J44" s="90"/>
      <c r="K44" s="93"/>
      <c r="L44" s="94"/>
      <c r="M44" s="94"/>
      <c r="N44" s="104">
        <f t="shared" si="13"/>
        <v>0</v>
      </c>
      <c r="O44" s="96">
        <f t="shared" si="1"/>
        <v>0</v>
      </c>
      <c r="P44" s="97">
        <f t="shared" si="2"/>
        <v>0</v>
      </c>
      <c r="Q44" s="98">
        <f t="shared" si="3"/>
        <v>0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99">
        <f t="shared" si="8"/>
        <v>0</v>
      </c>
      <c r="W44" s="100"/>
      <c r="X44" s="86" t="str">
        <f t="shared" si="10"/>
        <v xml:space="preserve"> </v>
      </c>
      <c r="Y44" s="101">
        <f t="shared" si="11"/>
        <v>0</v>
      </c>
      <c r="Z44" s="142">
        <f t="shared" si="12"/>
        <v>0</v>
      </c>
      <c r="AA44" s="148">
        <f t="shared" si="14"/>
        <v>0</v>
      </c>
      <c r="AB44" s="148">
        <f t="shared" si="15"/>
        <v>0</v>
      </c>
      <c r="AC44" s="102">
        <f t="shared" si="16"/>
        <v>0</v>
      </c>
    </row>
    <row r="45" spans="1:30" ht="14.4" x14ac:dyDescent="0.3">
      <c r="A45" s="103"/>
      <c r="B45" s="136"/>
      <c r="C45" s="73"/>
      <c r="D45" s="74"/>
      <c r="E45" s="75"/>
      <c r="F45" s="74"/>
      <c r="G45" s="74"/>
      <c r="H45" s="76">
        <f t="shared" si="0"/>
        <v>0</v>
      </c>
      <c r="I45" s="77" t="str">
        <f t="shared" si="9"/>
        <v xml:space="preserve"> </v>
      </c>
      <c r="J45" s="78"/>
      <c r="K45" s="79"/>
      <c r="L45" s="80"/>
      <c r="M45" s="80"/>
      <c r="N45" s="81">
        <f t="shared" si="13"/>
        <v>0</v>
      </c>
      <c r="O45" s="82">
        <f t="shared" si="1"/>
        <v>0</v>
      </c>
      <c r="P45" s="82">
        <f t="shared" si="2"/>
        <v>0</v>
      </c>
      <c r="Q45" s="83">
        <f t="shared" si="3"/>
        <v>0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8"/>
        <v>0</v>
      </c>
      <c r="W45" s="85"/>
      <c r="X45" s="86" t="str">
        <f t="shared" si="10"/>
        <v xml:space="preserve"> </v>
      </c>
      <c r="Y45" s="87">
        <f t="shared" si="11"/>
        <v>0</v>
      </c>
      <c r="Z45" s="141">
        <f t="shared" si="12"/>
        <v>0</v>
      </c>
      <c r="AA45" s="141">
        <f t="shared" si="14"/>
        <v>0</v>
      </c>
      <c r="AB45" s="141">
        <f t="shared" si="15"/>
        <v>0</v>
      </c>
      <c r="AC45" s="88">
        <f t="shared" si="16"/>
        <v>0</v>
      </c>
    </row>
    <row r="46" spans="1:30" s="69" customFormat="1" ht="14.4" x14ac:dyDescent="0.3">
      <c r="A46" s="105"/>
      <c r="B46" s="137"/>
      <c r="C46" s="90"/>
      <c r="D46" s="91"/>
      <c r="E46" s="91"/>
      <c r="F46" s="91"/>
      <c r="G46" s="91"/>
      <c r="H46" s="76">
        <f t="shared" si="0"/>
        <v>0</v>
      </c>
      <c r="I46" s="92" t="str">
        <f t="shared" si="9"/>
        <v xml:space="preserve"> </v>
      </c>
      <c r="J46" s="90"/>
      <c r="K46" s="93"/>
      <c r="L46" s="94"/>
      <c r="M46" s="94"/>
      <c r="N46" s="104">
        <f t="shared" si="13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99">
        <f t="shared" si="8"/>
        <v>0</v>
      </c>
      <c r="W46" s="100"/>
      <c r="X46" s="86" t="str">
        <f t="shared" si="10"/>
        <v xml:space="preserve"> </v>
      </c>
      <c r="Y46" s="101">
        <f t="shared" si="11"/>
        <v>0</v>
      </c>
      <c r="Z46" s="142">
        <f t="shared" si="12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73"/>
      <c r="D47" s="74"/>
      <c r="E47" s="75"/>
      <c r="F47" s="74"/>
      <c r="G47" s="74"/>
      <c r="H47" s="76">
        <f t="shared" si="0"/>
        <v>0</v>
      </c>
      <c r="I47" s="77" t="str">
        <f t="shared" si="9"/>
        <v xml:space="preserve"> </v>
      </c>
      <c r="J47" s="78"/>
      <c r="K47" s="79"/>
      <c r="L47" s="80"/>
      <c r="M47" s="80"/>
      <c r="N47" s="81">
        <f t="shared" si="13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8"/>
        <v>0</v>
      </c>
      <c r="W47" s="85"/>
      <c r="X47" s="86" t="str">
        <f t="shared" si="10"/>
        <v xml:space="preserve"> </v>
      </c>
      <c r="Y47" s="87">
        <f t="shared" si="11"/>
        <v>0</v>
      </c>
      <c r="Z47" s="141">
        <f t="shared" si="12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0"/>
      <c r="D48" s="91"/>
      <c r="E48" s="91"/>
      <c r="F48" s="91"/>
      <c r="G48" s="91"/>
      <c r="H48" s="76">
        <f t="shared" si="0"/>
        <v>0</v>
      </c>
      <c r="I48" s="92" t="str">
        <f t="shared" si="9"/>
        <v xml:space="preserve"> </v>
      </c>
      <c r="J48" s="90"/>
      <c r="K48" s="93"/>
      <c r="L48" s="94"/>
      <c r="M48" s="94"/>
      <c r="N48" s="104">
        <f t="shared" si="13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99">
        <f t="shared" si="8"/>
        <v>0</v>
      </c>
      <c r="W48" s="100"/>
      <c r="X48" s="86" t="str">
        <f t="shared" si="10"/>
        <v xml:space="preserve"> </v>
      </c>
      <c r="Y48" s="101">
        <f t="shared" si="11"/>
        <v>0</v>
      </c>
      <c r="Z48" s="142">
        <f t="shared" si="12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73"/>
      <c r="D49" s="74"/>
      <c r="E49" s="75"/>
      <c r="F49" s="74"/>
      <c r="G49" s="74"/>
      <c r="H49" s="76">
        <f t="shared" si="0"/>
        <v>0</v>
      </c>
      <c r="I49" s="77" t="str">
        <f t="shared" si="9"/>
        <v xml:space="preserve"> </v>
      </c>
      <c r="J49" s="78"/>
      <c r="K49" s="79"/>
      <c r="L49" s="80"/>
      <c r="M49" s="80"/>
      <c r="N49" s="81">
        <f t="shared" si="13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8"/>
        <v>0</v>
      </c>
      <c r="W49" s="85"/>
      <c r="X49" s="86" t="str">
        <f t="shared" si="10"/>
        <v xml:space="preserve"> </v>
      </c>
      <c r="Y49" s="87">
        <f t="shared" si="11"/>
        <v>0</v>
      </c>
      <c r="Z49" s="141">
        <f t="shared" si="12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0"/>
      <c r="D50" s="91"/>
      <c r="E50" s="91"/>
      <c r="F50" s="91"/>
      <c r="G50" s="91"/>
      <c r="H50" s="76">
        <f t="shared" si="0"/>
        <v>0</v>
      </c>
      <c r="I50" s="92" t="str">
        <f t="shared" si="9"/>
        <v xml:space="preserve"> </v>
      </c>
      <c r="J50" s="90"/>
      <c r="K50" s="93"/>
      <c r="L50" s="94"/>
      <c r="M50" s="94"/>
      <c r="N50" s="104">
        <f t="shared" si="13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99">
        <f t="shared" si="8"/>
        <v>0</v>
      </c>
      <c r="W50" s="100"/>
      <c r="X50" s="86" t="str">
        <f t="shared" si="10"/>
        <v xml:space="preserve"> </v>
      </c>
      <c r="Y50" s="101">
        <f t="shared" si="11"/>
        <v>0</v>
      </c>
      <c r="Z50" s="142">
        <f t="shared" si="12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73"/>
      <c r="D51" s="74"/>
      <c r="E51" s="75"/>
      <c r="F51" s="74"/>
      <c r="G51" s="74"/>
      <c r="H51" s="76">
        <f t="shared" si="0"/>
        <v>0</v>
      </c>
      <c r="I51" s="77" t="str">
        <f t="shared" si="9"/>
        <v xml:space="preserve"> </v>
      </c>
      <c r="J51" s="78"/>
      <c r="K51" s="79"/>
      <c r="L51" s="80"/>
      <c r="M51" s="80"/>
      <c r="N51" s="81">
        <f t="shared" si="13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8"/>
        <v>0</v>
      </c>
      <c r="W51" s="85"/>
      <c r="X51" s="86" t="str">
        <f t="shared" si="10"/>
        <v xml:space="preserve"> </v>
      </c>
      <c r="Y51" s="87">
        <f t="shared" si="11"/>
        <v>0</v>
      </c>
      <c r="Z51" s="141">
        <f t="shared" si="12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0"/>
      <c r="D52" s="91"/>
      <c r="E52" s="91"/>
      <c r="F52" s="91"/>
      <c r="G52" s="91"/>
      <c r="H52" s="76">
        <f t="shared" si="0"/>
        <v>0</v>
      </c>
      <c r="I52" s="92" t="str">
        <f t="shared" si="9"/>
        <v xml:space="preserve"> </v>
      </c>
      <c r="J52" s="90"/>
      <c r="K52" s="93"/>
      <c r="L52" s="94"/>
      <c r="M52" s="94"/>
      <c r="N52" s="104">
        <f t="shared" si="13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99">
        <f t="shared" si="8"/>
        <v>0</v>
      </c>
      <c r="W52" s="100"/>
      <c r="X52" s="86" t="str">
        <f t="shared" si="10"/>
        <v xml:space="preserve"> </v>
      </c>
      <c r="Y52" s="101">
        <f t="shared" si="11"/>
        <v>0</v>
      </c>
      <c r="Z52" s="142">
        <f t="shared" si="12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73"/>
      <c r="D53" s="74"/>
      <c r="E53" s="75"/>
      <c r="F53" s="74"/>
      <c r="G53" s="74"/>
      <c r="H53" s="76">
        <f t="shared" si="0"/>
        <v>0</v>
      </c>
      <c r="I53" s="77" t="str">
        <f t="shared" si="9"/>
        <v xml:space="preserve"> </v>
      </c>
      <c r="J53" s="78"/>
      <c r="K53" s="79"/>
      <c r="L53" s="80"/>
      <c r="M53" s="80"/>
      <c r="N53" s="81">
        <f t="shared" si="13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8"/>
        <v>0</v>
      </c>
      <c r="W53" s="85"/>
      <c r="X53" s="86" t="str">
        <f t="shared" si="10"/>
        <v xml:space="preserve"> </v>
      </c>
      <c r="Y53" s="87">
        <f t="shared" si="11"/>
        <v>0</v>
      </c>
      <c r="Z53" s="141">
        <f t="shared" si="12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0"/>
      <c r="D54" s="91"/>
      <c r="E54" s="91"/>
      <c r="F54" s="91"/>
      <c r="G54" s="91"/>
      <c r="H54" s="76">
        <f t="shared" si="0"/>
        <v>0</v>
      </c>
      <c r="I54" s="92" t="str">
        <f t="shared" si="9"/>
        <v xml:space="preserve"> </v>
      </c>
      <c r="J54" s="90"/>
      <c r="K54" s="93"/>
      <c r="L54" s="94"/>
      <c r="M54" s="94"/>
      <c r="N54" s="104">
        <f t="shared" si="13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99">
        <f t="shared" si="8"/>
        <v>0</v>
      </c>
      <c r="W54" s="100"/>
      <c r="X54" s="86" t="str">
        <f t="shared" si="10"/>
        <v xml:space="preserve"> </v>
      </c>
      <c r="Y54" s="101">
        <f t="shared" si="11"/>
        <v>0</v>
      </c>
      <c r="Z54" s="142">
        <f t="shared" si="12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73"/>
      <c r="D55" s="74"/>
      <c r="E55" s="75"/>
      <c r="F55" s="74"/>
      <c r="G55" s="74"/>
      <c r="H55" s="76">
        <f t="shared" si="0"/>
        <v>0</v>
      </c>
      <c r="I55" s="77" t="str">
        <f t="shared" si="9"/>
        <v xml:space="preserve"> </v>
      </c>
      <c r="J55" s="78"/>
      <c r="K55" s="79"/>
      <c r="L55" s="80"/>
      <c r="M55" s="80"/>
      <c r="N55" s="81">
        <f t="shared" si="13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8"/>
        <v>0</v>
      </c>
      <c r="W55" s="85"/>
      <c r="X55" s="86" t="str">
        <f t="shared" si="10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0"/>
      <c r="D56" s="91"/>
      <c r="E56" s="91"/>
      <c r="F56" s="91"/>
      <c r="G56" s="91"/>
      <c r="H56" s="76">
        <f t="shared" si="0"/>
        <v>0</v>
      </c>
      <c r="I56" s="92" t="str">
        <f t="shared" si="9"/>
        <v xml:space="preserve"> </v>
      </c>
      <c r="J56" s="90"/>
      <c r="K56" s="93"/>
      <c r="L56" s="94"/>
      <c r="M56" s="94"/>
      <c r="N56" s="104">
        <f t="shared" si="13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99">
        <f t="shared" si="8"/>
        <v>0</v>
      </c>
      <c r="W56" s="100"/>
      <c r="X56" s="86" t="str">
        <f t="shared" si="10"/>
        <v xml:space="preserve"> </v>
      </c>
      <c r="Y56" s="101">
        <f t="shared" si="11"/>
        <v>0</v>
      </c>
      <c r="Z56" s="142">
        <f t="shared" si="12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73"/>
      <c r="D57" s="74"/>
      <c r="E57" s="75"/>
      <c r="F57" s="74"/>
      <c r="G57" s="74"/>
      <c r="H57" s="76">
        <f t="shared" si="0"/>
        <v>0</v>
      </c>
      <c r="I57" s="77" t="str">
        <f t="shared" si="9"/>
        <v xml:space="preserve"> </v>
      </c>
      <c r="J57" s="78"/>
      <c r="K57" s="79"/>
      <c r="L57" s="80"/>
      <c r="M57" s="80"/>
      <c r="N57" s="81">
        <f t="shared" si="13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8"/>
        <v>0</v>
      </c>
      <c r="W57" s="85"/>
      <c r="X57" s="86" t="str">
        <f t="shared" si="10"/>
        <v xml:space="preserve"> </v>
      </c>
      <c r="Y57" s="87">
        <f t="shared" si="11"/>
        <v>0</v>
      </c>
      <c r="Z57" s="141">
        <f t="shared" si="12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0"/>
      <c r="D58" s="91"/>
      <c r="E58" s="91"/>
      <c r="F58" s="91"/>
      <c r="G58" s="91"/>
      <c r="H58" s="76">
        <f t="shared" si="0"/>
        <v>0</v>
      </c>
      <c r="I58" s="92" t="str">
        <f t="shared" si="9"/>
        <v xml:space="preserve"> </v>
      </c>
      <c r="J58" s="90"/>
      <c r="K58" s="93"/>
      <c r="L58" s="94"/>
      <c r="M58" s="94"/>
      <c r="N58" s="104">
        <f t="shared" si="13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99">
        <f t="shared" si="8"/>
        <v>0</v>
      </c>
      <c r="W58" s="100"/>
      <c r="X58" s="86" t="str">
        <f t="shared" si="10"/>
        <v xml:space="preserve"> </v>
      </c>
      <c r="Y58" s="101">
        <f t="shared" si="11"/>
        <v>0</v>
      </c>
      <c r="Z58" s="142">
        <f t="shared" si="12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73"/>
      <c r="D59" s="74"/>
      <c r="E59" s="75"/>
      <c r="F59" s="74"/>
      <c r="G59" s="74"/>
      <c r="H59" s="76">
        <f t="shared" si="0"/>
        <v>0</v>
      </c>
      <c r="I59" s="77" t="str">
        <f t="shared" si="9"/>
        <v xml:space="preserve"> </v>
      </c>
      <c r="J59" s="78"/>
      <c r="K59" s="79"/>
      <c r="L59" s="80"/>
      <c r="M59" s="80"/>
      <c r="N59" s="81">
        <f t="shared" si="13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8"/>
        <v>0</v>
      </c>
      <c r="W59" s="85"/>
      <c r="X59" s="86" t="str">
        <f t="shared" si="10"/>
        <v xml:space="preserve"> </v>
      </c>
      <c r="Y59" s="87">
        <f t="shared" si="11"/>
        <v>0</v>
      </c>
      <c r="Z59" s="141">
        <f t="shared" si="12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0"/>
      <c r="D60" s="91"/>
      <c r="E60" s="91"/>
      <c r="F60" s="91"/>
      <c r="G60" s="91"/>
      <c r="H60" s="76">
        <f t="shared" si="0"/>
        <v>0</v>
      </c>
      <c r="I60" s="92" t="str">
        <f t="shared" si="9"/>
        <v xml:space="preserve"> </v>
      </c>
      <c r="J60" s="90"/>
      <c r="K60" s="93"/>
      <c r="L60" s="94"/>
      <c r="M60" s="94"/>
      <c r="N60" s="104">
        <f t="shared" si="13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99">
        <f t="shared" si="8"/>
        <v>0</v>
      </c>
      <c r="W60" s="100"/>
      <c r="X60" s="86" t="str">
        <f t="shared" si="10"/>
        <v xml:space="preserve"> </v>
      </c>
      <c r="Y60" s="101">
        <f t="shared" si="11"/>
        <v>0</v>
      </c>
      <c r="Z60" s="142">
        <f t="shared" si="12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73"/>
      <c r="D61" s="74"/>
      <c r="E61" s="75"/>
      <c r="F61" s="74"/>
      <c r="G61" s="74"/>
      <c r="H61" s="76">
        <f t="shared" si="0"/>
        <v>0</v>
      </c>
      <c r="I61" s="77" t="str">
        <f t="shared" si="9"/>
        <v xml:space="preserve"> </v>
      </c>
      <c r="J61" s="78"/>
      <c r="K61" s="79"/>
      <c r="L61" s="80"/>
      <c r="M61" s="80"/>
      <c r="N61" s="81">
        <f t="shared" si="13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8"/>
        <v>0</v>
      </c>
      <c r="W61" s="85"/>
      <c r="X61" s="86" t="str">
        <f t="shared" si="10"/>
        <v xml:space="preserve"> </v>
      </c>
      <c r="Y61" s="87">
        <f t="shared" si="11"/>
        <v>0</v>
      </c>
      <c r="Z61" s="141">
        <f t="shared" si="12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0"/>
      <c r="D62" s="91"/>
      <c r="E62" s="91"/>
      <c r="F62" s="91"/>
      <c r="G62" s="91"/>
      <c r="H62" s="76">
        <f t="shared" si="0"/>
        <v>0</v>
      </c>
      <c r="I62" s="92" t="str">
        <f t="shared" si="9"/>
        <v xml:space="preserve"> </v>
      </c>
      <c r="J62" s="90"/>
      <c r="K62" s="106"/>
      <c r="L62" s="94"/>
      <c r="M62" s="94"/>
      <c r="N62" s="104">
        <f t="shared" si="13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99">
        <f t="shared" si="8"/>
        <v>0</v>
      </c>
      <c r="W62" s="100"/>
      <c r="X62" s="86" t="str">
        <f t="shared" si="10"/>
        <v xml:space="preserve"> </v>
      </c>
      <c r="Y62" s="101">
        <f t="shared" si="11"/>
        <v>0</v>
      </c>
      <c r="Z62" s="142">
        <f t="shared" si="12"/>
        <v>0</v>
      </c>
      <c r="AA62" s="148">
        <f t="shared" si="14"/>
        <v>0</v>
      </c>
      <c r="AB62" s="148">
        <f t="shared" si="15"/>
        <v>0</v>
      </c>
      <c r="AC62" s="102">
        <f t="shared" si="16"/>
        <v>0</v>
      </c>
    </row>
    <row r="63" spans="1:29" ht="14.4" x14ac:dyDescent="0.3">
      <c r="A63" s="256" t="s">
        <v>62</v>
      </c>
      <c r="B63" s="256"/>
      <c r="C63" s="256"/>
      <c r="D63" s="256"/>
      <c r="E63" s="256"/>
      <c r="F63" s="256"/>
      <c r="G63" s="256"/>
      <c r="H63" s="256"/>
      <c r="I63" s="256"/>
      <c r="J63" s="184"/>
      <c r="K63" s="185">
        <f>COUNTIF(K35:K62,"&gt;0")</f>
        <v>4</v>
      </c>
      <c r="L63" s="186"/>
      <c r="M63" s="186"/>
      <c r="N63" s="187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 t="s">
        <v>63</v>
      </c>
      <c r="AA63" s="188"/>
      <c r="AB63" s="188"/>
      <c r="AC63" s="189">
        <f>SUM(AC35:AC62)</f>
        <v>637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n3ET2syef+MK+LwveED4j+3fzrZXG+I+y6gK24LQQfg9toGTjENaYJuFRxCtO3/1IzJW4cW0rCSKu1uyHFGWKw==" saltValue="nbB1tUZPaWKFvSxyINYgrw==" spinCount="100000" sheet="1" selectLockedCells="1"/>
  <dataConsolidate/>
  <mergeCells count="24">
    <mergeCell ref="P29:AC29"/>
    <mergeCell ref="P30:AC31"/>
    <mergeCell ref="AC32:AC33"/>
    <mergeCell ref="W34:X34"/>
    <mergeCell ref="Z2:AE2"/>
    <mergeCell ref="Y32:Y33"/>
    <mergeCell ref="Z32:Z33"/>
    <mergeCell ref="AA32:AA33"/>
    <mergeCell ref="AB32:AB33"/>
    <mergeCell ref="A29:J30"/>
    <mergeCell ref="K29:N30"/>
    <mergeCell ref="A31:A33"/>
    <mergeCell ref="D31:J31"/>
    <mergeCell ref="K31:K33"/>
    <mergeCell ref="N31:N33"/>
    <mergeCell ref="G32:G33"/>
    <mergeCell ref="I32:I33"/>
    <mergeCell ref="B31:B32"/>
    <mergeCell ref="A63:I63"/>
    <mergeCell ref="J32:J33"/>
    <mergeCell ref="T32:U32"/>
    <mergeCell ref="V32:V33"/>
    <mergeCell ref="W32:X33"/>
    <mergeCell ref="P32:P33"/>
  </mergeCells>
  <phoneticPr fontId="23" type="noConversion"/>
  <conditionalFormatting sqref="G35:G62">
    <cfRule type="cellIs" dxfId="14" priority="4" stopIfTrue="1" operator="equal">
      <formula>"x"</formula>
    </cfRule>
  </conditionalFormatting>
  <conditionalFormatting sqref="Q35:U62">
    <cfRule type="cellIs" dxfId="13" priority="1" stopIfTrue="1" operator="lessThan">
      <formula>0</formula>
    </cfRule>
  </conditionalFormatting>
  <conditionalFormatting sqref="W36:W62">
    <cfRule type="cellIs" dxfId="12" priority="5" stopIfTrue="1" operator="greaterThan">
      <formula>$J$35&gt;0</formula>
    </cfRule>
  </conditionalFormatting>
  <conditionalFormatting sqref="X35:X62">
    <cfRule type="cellIs" dxfId="11" priority="2" stopIfTrue="1" operator="equal">
      <formula>"&lt;-1a"</formula>
    </cfRule>
    <cfRule type="cellIs" dxfId="10" priority="3" stopIfTrue="1" operator="greaterThan">
      <formula>$J$35&gt;0</formula>
    </cfRule>
  </conditionalFormatting>
  <dataValidations count="1">
    <dataValidation type="whole" allowBlank="1" showInputMessage="1" showErrorMessage="1" sqref="B1:B1048576" xr:uid="{8F54C986-4CB4-4AF4-B819-698D71385881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&amp;LEK &amp;C   Tabuľka pre výpočet predpokladanej dane</oddHeader>
    <oddFooter>&amp;C&amp;D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EE64-5012-460C-ADBA-7D7417F49E34}">
  <sheetPr>
    <tabColor theme="5" tint="0.59999389629810485"/>
    <pageSetUpPr fitToPage="1"/>
  </sheetPr>
  <dimension ref="A1:AE72"/>
  <sheetViews>
    <sheetView showGridLines="0" topLeftCell="A29" zoomScale="96" zoomScaleNormal="96" zoomScalePageLayoutView="70" workbookViewId="0">
      <selection activeCell="B35" sqref="B35"/>
    </sheetView>
  </sheetViews>
  <sheetFormatPr defaultColWidth="8" defaultRowHeight="15" x14ac:dyDescent="0.35"/>
  <cols>
    <col min="1" max="1" width="16" style="6" customWidth="1"/>
    <col min="2" max="2" width="13.21875" style="54" customWidth="1"/>
    <col min="3" max="3" width="13.109375" customWidth="1"/>
    <col min="4" max="6" width="13.33203125" hidden="1" customWidth="1"/>
    <col min="7" max="7" width="5.21875" hidden="1" customWidth="1"/>
    <col min="8" max="8" width="8.33203125" hidden="1" customWidth="1"/>
    <col min="9" max="9" width="5.33203125" hidden="1" customWidth="1"/>
    <col min="10" max="10" width="9.44140625" hidden="1" customWidth="1"/>
    <col min="11" max="11" width="19.5546875" style="7" customWidth="1"/>
    <col min="12" max="12" width="7.44140625" hidden="1" customWidth="1"/>
    <col min="13" max="13" width="10.109375" hidden="1" customWidth="1"/>
    <col min="14" max="14" width="8" customWidth="1"/>
    <col min="15" max="15" width="0.5546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7" width="16.6640625" hidden="1" customWidth="1"/>
    <col min="28" max="28" width="16.6640625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hidden="1" customHeight="1" x14ac:dyDescent="0.35"/>
    <row r="2" spans="1:31" ht="10.199999999999999" hidden="1" customHeight="1" x14ac:dyDescent="0.35">
      <c r="Z2" s="303" t="s">
        <v>27</v>
      </c>
      <c r="AA2" s="303"/>
      <c r="AB2" s="303"/>
      <c r="AC2" s="303"/>
      <c r="AD2" s="303"/>
      <c r="AE2" s="304"/>
    </row>
    <row r="3" spans="1:31" ht="25.8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7">
        <v>0</v>
      </c>
      <c r="AA5" s="27"/>
      <c r="AB5" s="27"/>
      <c r="AC5" s="28"/>
      <c r="AD5" s="29">
        <v>1</v>
      </c>
      <c r="AE5" s="30">
        <v>74</v>
      </c>
    </row>
    <row r="6" spans="1:31" hidden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7">
        <v>1</v>
      </c>
      <c r="AA6" s="27"/>
      <c r="AB6" s="27"/>
      <c r="AC6" s="28"/>
      <c r="AD6" s="29">
        <v>2</v>
      </c>
      <c r="AE6" s="30">
        <v>133</v>
      </c>
    </row>
    <row r="7" spans="1:31" ht="1.8" hidden="1" customHeight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7">
        <v>2</v>
      </c>
      <c r="AA7" s="27"/>
      <c r="AB7" s="27"/>
      <c r="AC7" s="28"/>
      <c r="AD7" s="29">
        <v>3.5</v>
      </c>
      <c r="AE7" s="30">
        <v>212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7">
        <v>3.5</v>
      </c>
      <c r="AA8" s="27"/>
      <c r="AB8" s="27"/>
      <c r="AC8" s="28"/>
      <c r="AD8" s="29"/>
      <c r="AE8" s="30" t="s">
        <v>126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7"/>
      <c r="AA9" s="27"/>
      <c r="AB9" s="27"/>
      <c r="AC9" s="28"/>
      <c r="AD9" s="29"/>
      <c r="AE9" s="30"/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7"/>
      <c r="AA10" s="27"/>
      <c r="AB10" s="27"/>
      <c r="AC10" s="28"/>
      <c r="AD10" s="29"/>
      <c r="AE10" s="30"/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49"/>
      <c r="AA11" s="49"/>
      <c r="AB11" s="49"/>
      <c r="AC11" s="50"/>
      <c r="AD11" s="51"/>
      <c r="AE11" s="52"/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303" t="s">
        <v>127</v>
      </c>
      <c r="AA14" s="303"/>
      <c r="AB14" s="303"/>
      <c r="AC14" s="303"/>
      <c r="AD14" s="303"/>
      <c r="AE14" s="304"/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139" t="s">
        <v>28</v>
      </c>
      <c r="AA15" s="139" t="s">
        <v>113</v>
      </c>
      <c r="AB15" s="139" t="s">
        <v>124</v>
      </c>
      <c r="AC15" s="9" t="s">
        <v>29</v>
      </c>
      <c r="AD15" s="10" t="s">
        <v>30</v>
      </c>
      <c r="AE15" s="11" t="s">
        <v>31</v>
      </c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140" t="s">
        <v>128</v>
      </c>
      <c r="AA16" s="140"/>
      <c r="AB16" s="140"/>
      <c r="AC16" s="17"/>
      <c r="AD16" s="18"/>
      <c r="AE16" s="19"/>
    </row>
    <row r="17" spans="1:31" ht="5.4" hidden="1" customHeight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27">
        <v>0</v>
      </c>
      <c r="AA17" s="27"/>
      <c r="AB17" s="27"/>
      <c r="AC17" s="28"/>
      <c r="AD17" s="29">
        <v>1</v>
      </c>
      <c r="AE17" s="30">
        <v>74</v>
      </c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27">
        <v>1</v>
      </c>
      <c r="AA18" s="27"/>
      <c r="AB18" s="27"/>
      <c r="AC18" s="28"/>
      <c r="AD18" s="29">
        <v>2</v>
      </c>
      <c r="AE18" s="30">
        <v>133</v>
      </c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27">
        <v>2</v>
      </c>
      <c r="AA19" s="27"/>
      <c r="AB19" s="27"/>
      <c r="AC19" s="28"/>
      <c r="AD19" s="29">
        <v>3.5</v>
      </c>
      <c r="AE19" s="30">
        <v>212</v>
      </c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27"/>
      <c r="AA20" s="27"/>
      <c r="AB20" s="27"/>
      <c r="AC20" s="28"/>
      <c r="AD20" s="29"/>
      <c r="AE20" s="30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27"/>
      <c r="AA21" s="27"/>
      <c r="AB21" s="27"/>
      <c r="AC21" s="28"/>
      <c r="AD21" s="29"/>
      <c r="AE21" s="30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27"/>
      <c r="AA22" s="27"/>
      <c r="AB22" s="27"/>
      <c r="AC22" s="28"/>
      <c r="AD22" s="29"/>
      <c r="AE22" s="30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49"/>
      <c r="AA23" s="49"/>
      <c r="AB23" s="49"/>
      <c r="AC23" s="50"/>
      <c r="AD23" s="51"/>
      <c r="AE23" s="52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305" t="s">
        <v>129</v>
      </c>
      <c r="B29" s="306"/>
      <c r="C29" s="306"/>
      <c r="D29" s="306"/>
      <c r="E29" s="306"/>
      <c r="F29" s="306"/>
      <c r="G29" s="306"/>
      <c r="H29" s="306"/>
      <c r="I29" s="306"/>
      <c r="J29" s="306"/>
      <c r="K29" s="271">
        <v>46023</v>
      </c>
      <c r="L29" s="271"/>
      <c r="M29" s="271"/>
      <c r="N29" s="272"/>
      <c r="O29" s="223"/>
      <c r="P29" s="309" t="s">
        <v>116</v>
      </c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1"/>
      <c r="AD29" s="69"/>
      <c r="AE29" s="69"/>
    </row>
    <row r="30" spans="1:31" ht="14.4" customHeight="1" x14ac:dyDescent="0.35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273"/>
      <c r="L30" s="273"/>
      <c r="M30" s="273"/>
      <c r="N30" s="274"/>
      <c r="O30" s="165"/>
      <c r="P30" s="293" t="s">
        <v>130</v>
      </c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5"/>
      <c r="AD30" s="69"/>
      <c r="AE30" s="69"/>
    </row>
    <row r="31" spans="1:31" ht="19.2" customHeight="1" x14ac:dyDescent="0.35">
      <c r="A31" s="312" t="s">
        <v>41</v>
      </c>
      <c r="B31" s="315" t="s">
        <v>117</v>
      </c>
      <c r="C31" s="166" t="s">
        <v>131</v>
      </c>
      <c r="D31" s="317" t="s">
        <v>43</v>
      </c>
      <c r="E31" s="317"/>
      <c r="F31" s="317"/>
      <c r="G31" s="317"/>
      <c r="H31" s="317"/>
      <c r="I31" s="317"/>
      <c r="J31" s="317"/>
      <c r="K31" s="318" t="s">
        <v>44</v>
      </c>
      <c r="L31" s="167"/>
      <c r="M31" s="168"/>
      <c r="N31" s="329" t="s">
        <v>45</v>
      </c>
      <c r="O31" s="169"/>
      <c r="P31" s="296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8"/>
      <c r="AD31" s="69"/>
      <c r="AE31" s="69"/>
    </row>
    <row r="32" spans="1:31" s="71" customFormat="1" ht="49.8" customHeight="1" x14ac:dyDescent="0.3">
      <c r="A32" s="313"/>
      <c r="B32" s="316"/>
      <c r="C32" s="252" t="s">
        <v>132</v>
      </c>
      <c r="D32" s="170" t="s">
        <v>127</v>
      </c>
      <c r="E32" s="171" t="s">
        <v>48</v>
      </c>
      <c r="F32" s="170" t="s">
        <v>49</v>
      </c>
      <c r="G32" s="332" t="s">
        <v>50</v>
      </c>
      <c r="H32" s="172"/>
      <c r="I32" s="334"/>
      <c r="J32" s="336" t="s">
        <v>51</v>
      </c>
      <c r="K32" s="318"/>
      <c r="L32" s="173"/>
      <c r="M32" s="174"/>
      <c r="N32" s="330"/>
      <c r="O32" s="175" t="s">
        <v>52</v>
      </c>
      <c r="P32" s="322" t="s">
        <v>114</v>
      </c>
      <c r="Q32" s="176" t="s">
        <v>52</v>
      </c>
      <c r="R32" s="176" t="s">
        <v>53</v>
      </c>
      <c r="S32" s="176" t="s">
        <v>53</v>
      </c>
      <c r="T32" s="338" t="s">
        <v>53</v>
      </c>
      <c r="U32" s="339"/>
      <c r="V32" s="325" t="s">
        <v>133</v>
      </c>
      <c r="W32" s="327" t="s">
        <v>54</v>
      </c>
      <c r="X32" s="327"/>
      <c r="Y32" s="322" t="s">
        <v>115</v>
      </c>
      <c r="Z32" s="322" t="s">
        <v>120</v>
      </c>
      <c r="AA32" s="322"/>
      <c r="AB32" s="322" t="s">
        <v>125</v>
      </c>
      <c r="AC32" s="320" t="s">
        <v>55</v>
      </c>
      <c r="AD32" s="70"/>
    </row>
    <row r="33" spans="1:30" s="71" customFormat="1" ht="49.8" customHeight="1" thickBot="1" x14ac:dyDescent="0.35">
      <c r="A33" s="314"/>
      <c r="B33" s="255" t="s">
        <v>118</v>
      </c>
      <c r="C33" s="224" t="s">
        <v>57</v>
      </c>
      <c r="D33" s="225" t="s">
        <v>57</v>
      </c>
      <c r="E33" s="225" t="s">
        <v>57</v>
      </c>
      <c r="F33" s="225" t="s">
        <v>57</v>
      </c>
      <c r="G33" s="333"/>
      <c r="H33" s="226"/>
      <c r="I33" s="335"/>
      <c r="J33" s="337"/>
      <c r="K33" s="319"/>
      <c r="L33" s="227"/>
      <c r="M33" s="228"/>
      <c r="N33" s="331"/>
      <c r="O33" s="229" t="s">
        <v>58</v>
      </c>
      <c r="P33" s="323"/>
      <c r="Q33" s="230" t="s">
        <v>112</v>
      </c>
      <c r="R33" s="230" t="s">
        <v>59</v>
      </c>
      <c r="S33" s="230" t="s">
        <v>59</v>
      </c>
      <c r="T33" s="231" t="s">
        <v>60</v>
      </c>
      <c r="U33" s="230" t="s">
        <v>61</v>
      </c>
      <c r="V33" s="326"/>
      <c r="W33" s="328"/>
      <c r="X33" s="328"/>
      <c r="Y33" s="323"/>
      <c r="Z33" s="323"/>
      <c r="AA33" s="323"/>
      <c r="AB33" s="323"/>
      <c r="AC33" s="321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301">
        <v>15</v>
      </c>
      <c r="X34" s="302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 t="s">
        <v>134</v>
      </c>
      <c r="B35" s="134"/>
      <c r="C35" s="151">
        <v>0.9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>
        <v>45292</v>
      </c>
      <c r="L35" s="80"/>
      <c r="M35" s="80"/>
      <c r="N35" s="81">
        <f>IF(K35&gt;0,(IF((YEAR($K$29)-YEAR(K35))*12+MONTH($K$29)-MONTH(K35)=1380,0,(YEAR($K$29)-YEAR(K35))*12+MONTH($K$29)-MONTH(K35)))+1,0)</f>
        <v>25</v>
      </c>
      <c r="O35" s="82">
        <f t="shared" ref="O35:O62" si="1">IF(N35&gt;$V$10,$K$11,IF(N35&gt;$V$9,$K$10,IF(N35&gt;$V$8,$K$9,IF(N35&gt;$V$7,$K$8,IF(N35&gt;$V$6,$K$7,$K$6)))))</f>
        <v>0</v>
      </c>
      <c r="P35" s="82">
        <f t="shared" ref="P35:P62" si="2">IF(N35&gt;0,O35,0)</f>
        <v>0</v>
      </c>
      <c r="Q35" s="83">
        <f t="shared" ref="Q35:Q62" si="3">IF((D35+C35)&gt;0,P35,0)</f>
        <v>0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>IF(C35&gt;$Z$8,$AE$8,IF(C35&gt;$Z$7,$AE$7,IF(C35&gt;$Z$6,$AE$6,IF(C35&gt;$Z$5,$AE$5,0))))</f>
        <v>74</v>
      </c>
      <c r="W35" s="84"/>
      <c r="X35" s="86" t="str">
        <f>IF(G35="X","&lt;-1a"," ")</f>
        <v xml:space="preserve"> </v>
      </c>
      <c r="Y35" s="87">
        <f>(Q35*V35)+(Q35*W35)+(T35*W35)+(U35*W35)</f>
        <v>0</v>
      </c>
      <c r="Z35" s="141">
        <f>FLOOR(V35+W35+Y35,0.01)</f>
        <v>74</v>
      </c>
      <c r="AA35" s="141">
        <f>IF(B35=1,Z35/2,Z35)</f>
        <v>74</v>
      </c>
      <c r="AB35" s="141">
        <f>IF(B35=1,AA35,Z35)</f>
        <v>74</v>
      </c>
      <c r="AC35" s="88">
        <f>IF(H35&gt;1,"chyba!",AA35)</f>
        <v>74</v>
      </c>
    </row>
    <row r="36" spans="1:30" s="69" customFormat="1" ht="14.4" x14ac:dyDescent="0.3">
      <c r="A36" s="89" t="s">
        <v>135</v>
      </c>
      <c r="B36" s="135"/>
      <c r="C36" s="91">
        <v>1.1000000000000001</v>
      </c>
      <c r="D36" s="91"/>
      <c r="E36" s="91"/>
      <c r="F36" s="91"/>
      <c r="G36" s="91"/>
      <c r="H36" s="76">
        <f t="shared" si="0"/>
        <v>1</v>
      </c>
      <c r="I36" s="92" t="str">
        <f t="shared" ref="I36:I62" si="8">IF(H36&gt;1,"CHYBA!"," ")</f>
        <v xml:space="preserve"> </v>
      </c>
      <c r="J36" s="90"/>
      <c r="K36" s="93">
        <v>42915</v>
      </c>
      <c r="L36" s="94"/>
      <c r="M36" s="94"/>
      <c r="N36" s="95">
        <f>IF(K36&gt;0,(IF((YEAR($K$29)-YEAR(K36))*12+MONTH($K$29)-MONTH(K36)=1380,0,(YEAR($K$29)-YEAR(K36))*12+MONTH($K$29)-MONTH(K36)))+1,0)</f>
        <v>104</v>
      </c>
      <c r="O36" s="96">
        <f t="shared" si="1"/>
        <v>0.2</v>
      </c>
      <c r="P36" s="97">
        <f t="shared" si="2"/>
        <v>0.2</v>
      </c>
      <c r="Q36" s="98">
        <f t="shared" si="3"/>
        <v>0.2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152">
        <f>IF(C36&gt;$Z$8,$AE$8,IF(C36&gt;$Z$7,$AE$7,IF(C36&gt;$Z$6,$AE$6,IF(C36&gt;$Z$5,$AE$5,0))))</f>
        <v>133</v>
      </c>
      <c r="W36" s="100"/>
      <c r="X36" s="86" t="str">
        <f t="shared" ref="X36:X62" si="9">IF(G36="X","&lt;-1a"," ")</f>
        <v xml:space="preserve"> </v>
      </c>
      <c r="Y36" s="101">
        <f t="shared" ref="Y36:Y62" si="10">(Q36*V36)+(Q36*W36)+(T36*W36)+(U36*W36)</f>
        <v>26.6</v>
      </c>
      <c r="Z36" s="142">
        <f t="shared" ref="Z36:Z62" si="11">FLOOR(V36+W36+Y36,0.01)</f>
        <v>159.6</v>
      </c>
      <c r="AA36" s="148">
        <f>IF(B36=1,Z36/2,Z36)</f>
        <v>159.6</v>
      </c>
      <c r="AB36" s="148">
        <f>IF(B36=1,AA36,Z36)</f>
        <v>159.6</v>
      </c>
      <c r="AC36" s="102">
        <f>IF(H36&gt;1,"chyba!",AA36)</f>
        <v>159.6</v>
      </c>
    </row>
    <row r="37" spans="1:30" ht="14.4" x14ac:dyDescent="0.3">
      <c r="A37" s="103" t="s">
        <v>136</v>
      </c>
      <c r="B37" s="136"/>
      <c r="C37" s="151">
        <v>1.2</v>
      </c>
      <c r="D37" s="74"/>
      <c r="E37" s="75"/>
      <c r="F37" s="74"/>
      <c r="G37" s="74"/>
      <c r="H37" s="76">
        <f t="shared" si="0"/>
        <v>1</v>
      </c>
      <c r="I37" s="77" t="str">
        <f t="shared" si="8"/>
        <v xml:space="preserve"> </v>
      </c>
      <c r="J37" s="78"/>
      <c r="K37" s="79">
        <v>44386</v>
      </c>
      <c r="L37" s="80"/>
      <c r="M37" s="80"/>
      <c r="N37" s="81">
        <f t="shared" ref="N37:N62" si="12">IF(K37&gt;0,(IF((YEAR($K$29)-YEAR(K37))*12+MONTH($K$29)-MONTH(K37)=1380,0,(YEAR($K$29)-YEAR(K37))*12+MONTH($K$29)-MONTH(K37)))+1,0)</f>
        <v>55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84">
        <f t="shared" ref="V37:V62" si="13">IF(C37&gt;$Z$8,$AE$8,IF(C37&gt;$Z$7,$AE$7,IF(C37&gt;$Z$6,$AE$6,IF(C37&gt;$Z$5,$AE$5,0))))</f>
        <v>133</v>
      </c>
      <c r="W37" s="85"/>
      <c r="X37" s="86" t="str">
        <f t="shared" si="9"/>
        <v xml:space="preserve"> </v>
      </c>
      <c r="Y37" s="87">
        <f t="shared" si="10"/>
        <v>13.3</v>
      </c>
      <c r="Z37" s="141">
        <f t="shared" si="11"/>
        <v>146.30000000000001</v>
      </c>
      <c r="AA37" s="141">
        <f t="shared" ref="AA37:AA62" si="14">IF(B37=1,Z37/2,Z37)</f>
        <v>146.30000000000001</v>
      </c>
      <c r="AB37" s="141">
        <f t="shared" ref="AB37:AB62" si="15">IF(B37=1,AA37,Z37)</f>
        <v>146.30000000000001</v>
      </c>
      <c r="AC37" s="88">
        <f t="shared" ref="AC37:AC62" si="16">IF(H37&gt;1,"chyba!",AA37)</f>
        <v>146.30000000000001</v>
      </c>
    </row>
    <row r="38" spans="1:30" s="69" customFormat="1" ht="14.4" x14ac:dyDescent="0.3">
      <c r="A38" s="89" t="s">
        <v>137</v>
      </c>
      <c r="B38" s="135"/>
      <c r="C38" s="91">
        <v>2.5</v>
      </c>
      <c r="D38" s="91"/>
      <c r="E38" s="91"/>
      <c r="F38" s="91"/>
      <c r="G38" s="91"/>
      <c r="H38" s="76">
        <f t="shared" si="0"/>
        <v>1</v>
      </c>
      <c r="I38" s="92" t="str">
        <f t="shared" si="8"/>
        <v xml:space="preserve"> </v>
      </c>
      <c r="J38" s="90"/>
      <c r="K38" s="93">
        <v>45301</v>
      </c>
      <c r="L38" s="94"/>
      <c r="M38" s="94"/>
      <c r="N38" s="104">
        <f t="shared" si="12"/>
        <v>25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152">
        <f t="shared" si="13"/>
        <v>212</v>
      </c>
      <c r="W38" s="100"/>
      <c r="X38" s="86" t="str">
        <f t="shared" si="9"/>
        <v xml:space="preserve"> </v>
      </c>
      <c r="Y38" s="101">
        <f t="shared" si="10"/>
        <v>0</v>
      </c>
      <c r="Z38" s="142">
        <f t="shared" si="11"/>
        <v>212</v>
      </c>
      <c r="AA38" s="148">
        <f t="shared" si="14"/>
        <v>212</v>
      </c>
      <c r="AB38" s="148">
        <f t="shared" si="15"/>
        <v>212</v>
      </c>
      <c r="AC38" s="102">
        <f t="shared" si="16"/>
        <v>212</v>
      </c>
    </row>
    <row r="39" spans="1:30" ht="14.4" x14ac:dyDescent="0.3">
      <c r="A39" s="103" t="s">
        <v>138</v>
      </c>
      <c r="B39" s="136">
        <v>1</v>
      </c>
      <c r="C39" s="151">
        <v>3.5</v>
      </c>
      <c r="D39" s="74"/>
      <c r="E39" s="75"/>
      <c r="F39" s="74"/>
      <c r="G39" s="74"/>
      <c r="H39" s="76">
        <f t="shared" si="0"/>
        <v>1</v>
      </c>
      <c r="I39" s="77" t="str">
        <f t="shared" si="8"/>
        <v xml:space="preserve"> </v>
      </c>
      <c r="J39" s="78"/>
      <c r="K39" s="79">
        <v>44572</v>
      </c>
      <c r="L39" s="80"/>
      <c r="M39" s="80"/>
      <c r="N39" s="81">
        <f t="shared" si="12"/>
        <v>49</v>
      </c>
      <c r="O39" s="82">
        <f t="shared" si="1"/>
        <v>0.1</v>
      </c>
      <c r="P39" s="82">
        <f t="shared" si="2"/>
        <v>0.1</v>
      </c>
      <c r="Q39" s="83">
        <f t="shared" si="3"/>
        <v>0.1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13"/>
        <v>212</v>
      </c>
      <c r="W39" s="85"/>
      <c r="X39" s="86" t="str">
        <f t="shared" si="9"/>
        <v xml:space="preserve"> </v>
      </c>
      <c r="Y39" s="87">
        <f t="shared" si="10"/>
        <v>21.200000000000003</v>
      </c>
      <c r="Z39" s="141">
        <f t="shared" si="11"/>
        <v>233.20000000000002</v>
      </c>
      <c r="AA39" s="141">
        <f t="shared" si="14"/>
        <v>116.60000000000001</v>
      </c>
      <c r="AB39" s="141">
        <f t="shared" si="15"/>
        <v>116.60000000000001</v>
      </c>
      <c r="AC39" s="88">
        <f t="shared" si="16"/>
        <v>116.60000000000001</v>
      </c>
    </row>
    <row r="40" spans="1:30" s="69" customFormat="1" ht="14.4" x14ac:dyDescent="0.3">
      <c r="A40" s="89" t="s">
        <v>146</v>
      </c>
      <c r="B40" s="135">
        <v>1</v>
      </c>
      <c r="C40" s="91">
        <v>2.5</v>
      </c>
      <c r="D40" s="91"/>
      <c r="E40" s="91"/>
      <c r="F40" s="91"/>
      <c r="G40" s="91"/>
      <c r="H40" s="76">
        <f t="shared" si="0"/>
        <v>1</v>
      </c>
      <c r="I40" s="92" t="str">
        <f t="shared" si="8"/>
        <v xml:space="preserve"> </v>
      </c>
      <c r="J40" s="90"/>
      <c r="K40" s="93">
        <v>45992</v>
      </c>
      <c r="L40" s="94"/>
      <c r="M40" s="94"/>
      <c r="N40" s="104">
        <f t="shared" si="12"/>
        <v>2</v>
      </c>
      <c r="O40" s="96">
        <f t="shared" si="1"/>
        <v>0</v>
      </c>
      <c r="P40" s="97">
        <f t="shared" si="2"/>
        <v>0</v>
      </c>
      <c r="Q40" s="98">
        <f t="shared" si="3"/>
        <v>0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152">
        <f t="shared" si="13"/>
        <v>212</v>
      </c>
      <c r="W40" s="100"/>
      <c r="X40" s="86" t="str">
        <f t="shared" si="9"/>
        <v xml:space="preserve"> </v>
      </c>
      <c r="Y40" s="101">
        <f t="shared" si="10"/>
        <v>0</v>
      </c>
      <c r="Z40" s="142">
        <f t="shared" si="11"/>
        <v>212</v>
      </c>
      <c r="AA40" s="148">
        <f t="shared" si="14"/>
        <v>106</v>
      </c>
      <c r="AB40" s="148">
        <f t="shared" si="15"/>
        <v>106</v>
      </c>
      <c r="AC40" s="102">
        <f t="shared" si="16"/>
        <v>106</v>
      </c>
    </row>
    <row r="41" spans="1:30" ht="14.4" x14ac:dyDescent="0.3">
      <c r="A41" s="103"/>
      <c r="B41" s="136"/>
      <c r="C41" s="151"/>
      <c r="D41" s="74"/>
      <c r="E41" s="74"/>
      <c r="F41" s="74"/>
      <c r="G41" s="74"/>
      <c r="H41" s="76">
        <f t="shared" si="0"/>
        <v>0</v>
      </c>
      <c r="I41" s="77" t="str">
        <f t="shared" si="8"/>
        <v xml:space="preserve"> </v>
      </c>
      <c r="J41" s="78"/>
      <c r="K41" s="79"/>
      <c r="L41" s="80"/>
      <c r="M41" s="80"/>
      <c r="N41" s="81">
        <f t="shared" si="12"/>
        <v>0</v>
      </c>
      <c r="O41" s="82">
        <f t="shared" si="1"/>
        <v>0</v>
      </c>
      <c r="P41" s="82">
        <f t="shared" si="2"/>
        <v>0</v>
      </c>
      <c r="Q41" s="83">
        <f t="shared" si="3"/>
        <v>0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13"/>
        <v>0</v>
      </c>
      <c r="W41" s="85"/>
      <c r="X41" s="86" t="str">
        <f t="shared" si="9"/>
        <v xml:space="preserve"> </v>
      </c>
      <c r="Y41" s="87">
        <f t="shared" si="10"/>
        <v>0</v>
      </c>
      <c r="Z41" s="141">
        <f t="shared" si="11"/>
        <v>0</v>
      </c>
      <c r="AA41" s="141">
        <f t="shared" si="14"/>
        <v>0</v>
      </c>
      <c r="AB41" s="141">
        <f t="shared" si="15"/>
        <v>0</v>
      </c>
      <c r="AC41" s="88">
        <f t="shared" si="16"/>
        <v>0</v>
      </c>
    </row>
    <row r="42" spans="1:30" s="69" customFormat="1" ht="14.4" x14ac:dyDescent="0.3">
      <c r="A42" s="105"/>
      <c r="B42" s="137"/>
      <c r="C42" s="91"/>
      <c r="D42" s="91"/>
      <c r="E42" s="91"/>
      <c r="F42" s="91"/>
      <c r="G42" s="91"/>
      <c r="H42" s="76">
        <f t="shared" si="0"/>
        <v>0</v>
      </c>
      <c r="I42" s="92" t="str">
        <f t="shared" si="8"/>
        <v xml:space="preserve"> </v>
      </c>
      <c r="J42" s="90"/>
      <c r="K42" s="93"/>
      <c r="L42" s="94"/>
      <c r="M42" s="94"/>
      <c r="N42" s="104">
        <f t="shared" si="12"/>
        <v>0</v>
      </c>
      <c r="O42" s="96">
        <f t="shared" si="1"/>
        <v>0</v>
      </c>
      <c r="P42" s="97">
        <f t="shared" si="2"/>
        <v>0</v>
      </c>
      <c r="Q42" s="98">
        <f t="shared" si="3"/>
        <v>0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152">
        <f t="shared" si="13"/>
        <v>0</v>
      </c>
      <c r="W42" s="100"/>
      <c r="X42" s="86" t="str">
        <f t="shared" si="9"/>
        <v xml:space="preserve"> </v>
      </c>
      <c r="Y42" s="101">
        <f t="shared" si="10"/>
        <v>0</v>
      </c>
      <c r="Z42" s="142">
        <f t="shared" si="11"/>
        <v>0</v>
      </c>
      <c r="AA42" s="148">
        <f t="shared" si="14"/>
        <v>0</v>
      </c>
      <c r="AB42" s="148">
        <f t="shared" si="15"/>
        <v>0</v>
      </c>
      <c r="AC42" s="102">
        <f t="shared" si="16"/>
        <v>0</v>
      </c>
    </row>
    <row r="43" spans="1:30" ht="14.4" x14ac:dyDescent="0.3">
      <c r="A43" s="103"/>
      <c r="B43" s="136"/>
      <c r="C43" s="151"/>
      <c r="D43" s="74"/>
      <c r="E43" s="75"/>
      <c r="F43" s="74"/>
      <c r="G43" s="74"/>
      <c r="H43" s="76">
        <f t="shared" si="0"/>
        <v>0</v>
      </c>
      <c r="I43" s="77" t="str">
        <f t="shared" si="8"/>
        <v xml:space="preserve"> </v>
      </c>
      <c r="J43" s="78"/>
      <c r="K43" s="79"/>
      <c r="L43" s="80"/>
      <c r="M43" s="80"/>
      <c r="N43" s="81">
        <f t="shared" si="12"/>
        <v>0</v>
      </c>
      <c r="O43" s="82">
        <f t="shared" si="1"/>
        <v>0</v>
      </c>
      <c r="P43" s="82">
        <f t="shared" si="2"/>
        <v>0</v>
      </c>
      <c r="Q43" s="83">
        <f t="shared" si="3"/>
        <v>0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13"/>
        <v>0</v>
      </c>
      <c r="W43" s="85"/>
      <c r="X43" s="86" t="str">
        <f t="shared" si="9"/>
        <v xml:space="preserve"> </v>
      </c>
      <c r="Y43" s="87">
        <f t="shared" si="10"/>
        <v>0</v>
      </c>
      <c r="Z43" s="141">
        <f t="shared" si="11"/>
        <v>0</v>
      </c>
      <c r="AA43" s="141">
        <f t="shared" si="14"/>
        <v>0</v>
      </c>
      <c r="AB43" s="141">
        <f t="shared" si="15"/>
        <v>0</v>
      </c>
      <c r="AC43" s="88">
        <f t="shared" si="16"/>
        <v>0</v>
      </c>
    </row>
    <row r="44" spans="1:30" s="69" customFormat="1" ht="14.4" x14ac:dyDescent="0.3">
      <c r="A44" s="105"/>
      <c r="B44" s="137"/>
      <c r="C44" s="91"/>
      <c r="D44" s="91"/>
      <c r="E44" s="91"/>
      <c r="F44" s="91"/>
      <c r="G44" s="91"/>
      <c r="H44" s="76">
        <f t="shared" si="0"/>
        <v>0</v>
      </c>
      <c r="I44" s="92" t="str">
        <f t="shared" si="8"/>
        <v xml:space="preserve"> </v>
      </c>
      <c r="J44" s="90"/>
      <c r="K44" s="93"/>
      <c r="L44" s="94"/>
      <c r="M44" s="94"/>
      <c r="N44" s="104">
        <f t="shared" si="12"/>
        <v>0</v>
      </c>
      <c r="O44" s="96">
        <f t="shared" si="1"/>
        <v>0</v>
      </c>
      <c r="P44" s="97">
        <f t="shared" si="2"/>
        <v>0</v>
      </c>
      <c r="Q44" s="98">
        <f t="shared" si="3"/>
        <v>0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152">
        <f t="shared" si="13"/>
        <v>0</v>
      </c>
      <c r="W44" s="100"/>
      <c r="X44" s="86" t="str">
        <f t="shared" si="9"/>
        <v xml:space="preserve"> </v>
      </c>
      <c r="Y44" s="101">
        <f t="shared" si="10"/>
        <v>0</v>
      </c>
      <c r="Z44" s="142">
        <f t="shared" si="11"/>
        <v>0</v>
      </c>
      <c r="AA44" s="148">
        <f t="shared" si="14"/>
        <v>0</v>
      </c>
      <c r="AB44" s="148">
        <f t="shared" si="15"/>
        <v>0</v>
      </c>
      <c r="AC44" s="102">
        <f t="shared" si="16"/>
        <v>0</v>
      </c>
    </row>
    <row r="45" spans="1:30" ht="14.4" x14ac:dyDescent="0.3">
      <c r="A45" s="103"/>
      <c r="B45" s="136"/>
      <c r="C45" s="151"/>
      <c r="D45" s="74"/>
      <c r="E45" s="75"/>
      <c r="F45" s="74"/>
      <c r="G45" s="74"/>
      <c r="H45" s="76">
        <f t="shared" si="0"/>
        <v>0</v>
      </c>
      <c r="I45" s="77" t="str">
        <f t="shared" si="8"/>
        <v xml:space="preserve"> </v>
      </c>
      <c r="J45" s="78"/>
      <c r="K45" s="79"/>
      <c r="L45" s="80"/>
      <c r="M45" s="80"/>
      <c r="N45" s="81">
        <f t="shared" si="12"/>
        <v>0</v>
      </c>
      <c r="O45" s="82">
        <f t="shared" si="1"/>
        <v>0</v>
      </c>
      <c r="P45" s="82">
        <f t="shared" si="2"/>
        <v>0</v>
      </c>
      <c r="Q45" s="83">
        <f t="shared" si="3"/>
        <v>0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13"/>
        <v>0</v>
      </c>
      <c r="W45" s="85"/>
      <c r="X45" s="86" t="str">
        <f t="shared" si="9"/>
        <v xml:space="preserve"> </v>
      </c>
      <c r="Y45" s="87">
        <f t="shared" si="10"/>
        <v>0</v>
      </c>
      <c r="Z45" s="141">
        <f t="shared" si="11"/>
        <v>0</v>
      </c>
      <c r="AA45" s="141">
        <f t="shared" si="14"/>
        <v>0</v>
      </c>
      <c r="AB45" s="141">
        <f t="shared" si="15"/>
        <v>0</v>
      </c>
      <c r="AC45" s="88">
        <f t="shared" si="16"/>
        <v>0</v>
      </c>
    </row>
    <row r="46" spans="1:30" s="69" customFormat="1" ht="14.4" x14ac:dyDescent="0.3">
      <c r="A46" s="105"/>
      <c r="B46" s="137"/>
      <c r="C46" s="91"/>
      <c r="D46" s="91"/>
      <c r="E46" s="91"/>
      <c r="F46" s="91"/>
      <c r="G46" s="91"/>
      <c r="H46" s="76">
        <f t="shared" si="0"/>
        <v>0</v>
      </c>
      <c r="I46" s="92" t="str">
        <f t="shared" si="8"/>
        <v xml:space="preserve"> </v>
      </c>
      <c r="J46" s="90"/>
      <c r="K46" s="93"/>
      <c r="L46" s="94"/>
      <c r="M46" s="94"/>
      <c r="N46" s="104">
        <f t="shared" si="12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152">
        <f t="shared" si="13"/>
        <v>0</v>
      </c>
      <c r="W46" s="100"/>
      <c r="X46" s="86" t="str">
        <f t="shared" si="9"/>
        <v xml:space="preserve"> </v>
      </c>
      <c r="Y46" s="101">
        <f t="shared" si="10"/>
        <v>0</v>
      </c>
      <c r="Z46" s="142">
        <f t="shared" si="11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151"/>
      <c r="D47" s="74"/>
      <c r="E47" s="75"/>
      <c r="F47" s="74"/>
      <c r="G47" s="74"/>
      <c r="H47" s="76">
        <f t="shared" si="0"/>
        <v>0</v>
      </c>
      <c r="I47" s="77" t="str">
        <f t="shared" si="8"/>
        <v xml:space="preserve"> </v>
      </c>
      <c r="J47" s="78"/>
      <c r="K47" s="79"/>
      <c r="L47" s="80"/>
      <c r="M47" s="80"/>
      <c r="N47" s="81">
        <f t="shared" si="12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13"/>
        <v>0</v>
      </c>
      <c r="W47" s="85"/>
      <c r="X47" s="86" t="str">
        <f t="shared" si="9"/>
        <v xml:space="preserve"> </v>
      </c>
      <c r="Y47" s="87">
        <f t="shared" si="10"/>
        <v>0</v>
      </c>
      <c r="Z47" s="141">
        <f t="shared" si="11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1"/>
      <c r="D48" s="91"/>
      <c r="E48" s="91"/>
      <c r="F48" s="91"/>
      <c r="G48" s="91"/>
      <c r="H48" s="76">
        <f t="shared" si="0"/>
        <v>0</v>
      </c>
      <c r="I48" s="92" t="str">
        <f t="shared" si="8"/>
        <v xml:space="preserve"> </v>
      </c>
      <c r="J48" s="90"/>
      <c r="K48" s="93"/>
      <c r="L48" s="94"/>
      <c r="M48" s="94"/>
      <c r="N48" s="104">
        <f t="shared" si="12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152">
        <f t="shared" si="13"/>
        <v>0</v>
      </c>
      <c r="W48" s="100"/>
      <c r="X48" s="86" t="str">
        <f t="shared" si="9"/>
        <v xml:space="preserve"> </v>
      </c>
      <c r="Y48" s="101">
        <f t="shared" si="10"/>
        <v>0</v>
      </c>
      <c r="Z48" s="142">
        <f t="shared" si="11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151"/>
      <c r="D49" s="74"/>
      <c r="E49" s="75"/>
      <c r="F49" s="74"/>
      <c r="G49" s="74"/>
      <c r="H49" s="76">
        <f t="shared" si="0"/>
        <v>0</v>
      </c>
      <c r="I49" s="77" t="str">
        <f t="shared" si="8"/>
        <v xml:space="preserve"> </v>
      </c>
      <c r="J49" s="78"/>
      <c r="K49" s="79"/>
      <c r="L49" s="80"/>
      <c r="M49" s="80"/>
      <c r="N49" s="81">
        <f t="shared" si="12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13"/>
        <v>0</v>
      </c>
      <c r="W49" s="85"/>
      <c r="X49" s="86" t="str">
        <f t="shared" si="9"/>
        <v xml:space="preserve"> </v>
      </c>
      <c r="Y49" s="87">
        <f t="shared" si="10"/>
        <v>0</v>
      </c>
      <c r="Z49" s="141">
        <f t="shared" si="11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1"/>
      <c r="D50" s="91"/>
      <c r="E50" s="91"/>
      <c r="F50" s="91"/>
      <c r="G50" s="91"/>
      <c r="H50" s="76">
        <f t="shared" si="0"/>
        <v>0</v>
      </c>
      <c r="I50" s="92" t="str">
        <f t="shared" si="8"/>
        <v xml:space="preserve"> </v>
      </c>
      <c r="J50" s="90"/>
      <c r="K50" s="93"/>
      <c r="L50" s="94"/>
      <c r="M50" s="94"/>
      <c r="N50" s="104">
        <f t="shared" si="12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152">
        <f t="shared" si="13"/>
        <v>0</v>
      </c>
      <c r="W50" s="100"/>
      <c r="X50" s="86" t="str">
        <f t="shared" si="9"/>
        <v xml:space="preserve"> </v>
      </c>
      <c r="Y50" s="101">
        <f t="shared" si="10"/>
        <v>0</v>
      </c>
      <c r="Z50" s="142">
        <f t="shared" si="11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151"/>
      <c r="D51" s="74"/>
      <c r="E51" s="75"/>
      <c r="F51" s="74"/>
      <c r="G51" s="74"/>
      <c r="H51" s="76">
        <f t="shared" si="0"/>
        <v>0</v>
      </c>
      <c r="I51" s="77" t="str">
        <f t="shared" si="8"/>
        <v xml:space="preserve"> </v>
      </c>
      <c r="J51" s="78"/>
      <c r="K51" s="79"/>
      <c r="L51" s="80"/>
      <c r="M51" s="80"/>
      <c r="N51" s="81">
        <f t="shared" si="12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13"/>
        <v>0</v>
      </c>
      <c r="W51" s="85"/>
      <c r="X51" s="86" t="str">
        <f t="shared" si="9"/>
        <v xml:space="preserve"> </v>
      </c>
      <c r="Y51" s="87">
        <f t="shared" si="10"/>
        <v>0</v>
      </c>
      <c r="Z51" s="141">
        <f t="shared" si="11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1"/>
      <c r="D52" s="91"/>
      <c r="E52" s="91"/>
      <c r="F52" s="91"/>
      <c r="G52" s="91"/>
      <c r="H52" s="76">
        <f t="shared" si="0"/>
        <v>0</v>
      </c>
      <c r="I52" s="92" t="str">
        <f t="shared" si="8"/>
        <v xml:space="preserve"> </v>
      </c>
      <c r="J52" s="90"/>
      <c r="K52" s="93"/>
      <c r="L52" s="94"/>
      <c r="M52" s="94"/>
      <c r="N52" s="104">
        <f t="shared" si="12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152">
        <f t="shared" si="13"/>
        <v>0</v>
      </c>
      <c r="W52" s="100"/>
      <c r="X52" s="86" t="str">
        <f t="shared" si="9"/>
        <v xml:space="preserve"> </v>
      </c>
      <c r="Y52" s="101">
        <f t="shared" si="10"/>
        <v>0</v>
      </c>
      <c r="Z52" s="142">
        <f t="shared" si="11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151"/>
      <c r="D53" s="74"/>
      <c r="E53" s="75"/>
      <c r="F53" s="74"/>
      <c r="G53" s="74"/>
      <c r="H53" s="76">
        <f t="shared" si="0"/>
        <v>0</v>
      </c>
      <c r="I53" s="77" t="str">
        <f t="shared" si="8"/>
        <v xml:space="preserve"> </v>
      </c>
      <c r="J53" s="78"/>
      <c r="K53" s="79"/>
      <c r="L53" s="80"/>
      <c r="M53" s="80"/>
      <c r="N53" s="81">
        <f t="shared" si="12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13"/>
        <v>0</v>
      </c>
      <c r="W53" s="85"/>
      <c r="X53" s="86" t="str">
        <f t="shared" si="9"/>
        <v xml:space="preserve"> </v>
      </c>
      <c r="Y53" s="87">
        <f t="shared" si="10"/>
        <v>0</v>
      </c>
      <c r="Z53" s="141">
        <f t="shared" si="11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1"/>
      <c r="D54" s="91"/>
      <c r="E54" s="91"/>
      <c r="F54" s="91"/>
      <c r="G54" s="91"/>
      <c r="H54" s="76">
        <f t="shared" si="0"/>
        <v>0</v>
      </c>
      <c r="I54" s="92" t="str">
        <f t="shared" si="8"/>
        <v xml:space="preserve"> </v>
      </c>
      <c r="J54" s="90"/>
      <c r="K54" s="93"/>
      <c r="L54" s="94"/>
      <c r="M54" s="94"/>
      <c r="N54" s="104">
        <f t="shared" si="12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152">
        <f t="shared" si="13"/>
        <v>0</v>
      </c>
      <c r="W54" s="100"/>
      <c r="X54" s="86" t="str">
        <f t="shared" si="9"/>
        <v xml:space="preserve"> </v>
      </c>
      <c r="Y54" s="101">
        <f t="shared" si="10"/>
        <v>0</v>
      </c>
      <c r="Z54" s="142">
        <f t="shared" si="11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151"/>
      <c r="D55" s="74"/>
      <c r="E55" s="75"/>
      <c r="F55" s="74"/>
      <c r="G55" s="74"/>
      <c r="H55" s="76">
        <f t="shared" si="0"/>
        <v>0</v>
      </c>
      <c r="I55" s="77" t="str">
        <f t="shared" si="8"/>
        <v xml:space="preserve"> </v>
      </c>
      <c r="J55" s="78"/>
      <c r="K55" s="79"/>
      <c r="L55" s="80"/>
      <c r="M55" s="80"/>
      <c r="N55" s="81">
        <f t="shared" si="12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13"/>
        <v>0</v>
      </c>
      <c r="W55" s="85"/>
      <c r="X55" s="86" t="str">
        <f t="shared" si="9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1"/>
      <c r="D56" s="91"/>
      <c r="E56" s="91"/>
      <c r="F56" s="91"/>
      <c r="G56" s="91"/>
      <c r="H56" s="76">
        <f t="shared" si="0"/>
        <v>0</v>
      </c>
      <c r="I56" s="92" t="str">
        <f t="shared" si="8"/>
        <v xml:space="preserve"> </v>
      </c>
      <c r="J56" s="90"/>
      <c r="K56" s="93"/>
      <c r="L56" s="94"/>
      <c r="M56" s="94"/>
      <c r="N56" s="104">
        <f t="shared" si="12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152">
        <f t="shared" si="13"/>
        <v>0</v>
      </c>
      <c r="W56" s="100"/>
      <c r="X56" s="86" t="str">
        <f t="shared" si="9"/>
        <v xml:space="preserve"> </v>
      </c>
      <c r="Y56" s="101">
        <f t="shared" si="10"/>
        <v>0</v>
      </c>
      <c r="Z56" s="142">
        <f t="shared" si="11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151"/>
      <c r="D57" s="74"/>
      <c r="E57" s="75"/>
      <c r="F57" s="74"/>
      <c r="G57" s="74"/>
      <c r="H57" s="76">
        <f t="shared" si="0"/>
        <v>0</v>
      </c>
      <c r="I57" s="77" t="str">
        <f t="shared" si="8"/>
        <v xml:space="preserve"> </v>
      </c>
      <c r="J57" s="78"/>
      <c r="K57" s="79"/>
      <c r="L57" s="80"/>
      <c r="M57" s="80"/>
      <c r="N57" s="81">
        <f t="shared" si="12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13"/>
        <v>0</v>
      </c>
      <c r="W57" s="85"/>
      <c r="X57" s="86" t="str">
        <f t="shared" si="9"/>
        <v xml:space="preserve"> </v>
      </c>
      <c r="Y57" s="87">
        <f t="shared" si="10"/>
        <v>0</v>
      </c>
      <c r="Z57" s="141">
        <f t="shared" si="11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1"/>
      <c r="D58" s="91"/>
      <c r="E58" s="91"/>
      <c r="F58" s="91"/>
      <c r="G58" s="91"/>
      <c r="H58" s="76">
        <f t="shared" si="0"/>
        <v>0</v>
      </c>
      <c r="I58" s="92" t="str">
        <f t="shared" si="8"/>
        <v xml:space="preserve"> </v>
      </c>
      <c r="J58" s="90"/>
      <c r="K58" s="93"/>
      <c r="L58" s="94"/>
      <c r="M58" s="94"/>
      <c r="N58" s="104">
        <f t="shared" si="12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152">
        <f t="shared" si="13"/>
        <v>0</v>
      </c>
      <c r="W58" s="100"/>
      <c r="X58" s="86" t="str">
        <f t="shared" si="9"/>
        <v xml:space="preserve"> </v>
      </c>
      <c r="Y58" s="101">
        <f t="shared" si="10"/>
        <v>0</v>
      </c>
      <c r="Z58" s="142">
        <f t="shared" si="11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151"/>
      <c r="D59" s="74"/>
      <c r="E59" s="75"/>
      <c r="F59" s="74"/>
      <c r="G59" s="74"/>
      <c r="H59" s="76">
        <f t="shared" si="0"/>
        <v>0</v>
      </c>
      <c r="I59" s="77" t="str">
        <f t="shared" si="8"/>
        <v xml:space="preserve"> </v>
      </c>
      <c r="J59" s="78"/>
      <c r="K59" s="79"/>
      <c r="L59" s="80"/>
      <c r="M59" s="80"/>
      <c r="N59" s="81">
        <f t="shared" si="12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13"/>
        <v>0</v>
      </c>
      <c r="W59" s="85"/>
      <c r="X59" s="86" t="str">
        <f t="shared" si="9"/>
        <v xml:space="preserve"> </v>
      </c>
      <c r="Y59" s="87">
        <f t="shared" si="10"/>
        <v>0</v>
      </c>
      <c r="Z59" s="141">
        <f t="shared" si="11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1"/>
      <c r="D60" s="91"/>
      <c r="E60" s="91"/>
      <c r="F60" s="91"/>
      <c r="G60" s="91"/>
      <c r="H60" s="76">
        <f t="shared" si="0"/>
        <v>0</v>
      </c>
      <c r="I60" s="92" t="str">
        <f t="shared" si="8"/>
        <v xml:space="preserve"> </v>
      </c>
      <c r="J60" s="90"/>
      <c r="K60" s="93"/>
      <c r="L60" s="94"/>
      <c r="M60" s="94"/>
      <c r="N60" s="104">
        <f t="shared" si="12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152">
        <f t="shared" si="13"/>
        <v>0</v>
      </c>
      <c r="W60" s="100"/>
      <c r="X60" s="86" t="str">
        <f t="shared" si="9"/>
        <v xml:space="preserve"> </v>
      </c>
      <c r="Y60" s="101">
        <f t="shared" si="10"/>
        <v>0</v>
      </c>
      <c r="Z60" s="142">
        <f t="shared" si="11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151"/>
      <c r="D61" s="74"/>
      <c r="E61" s="75"/>
      <c r="F61" s="74"/>
      <c r="G61" s="74"/>
      <c r="H61" s="76">
        <f t="shared" si="0"/>
        <v>0</v>
      </c>
      <c r="I61" s="77" t="str">
        <f t="shared" si="8"/>
        <v xml:space="preserve"> </v>
      </c>
      <c r="J61" s="78"/>
      <c r="K61" s="79"/>
      <c r="L61" s="80"/>
      <c r="M61" s="80"/>
      <c r="N61" s="81">
        <f t="shared" si="12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13"/>
        <v>0</v>
      </c>
      <c r="W61" s="85"/>
      <c r="X61" s="86" t="str">
        <f t="shared" si="9"/>
        <v xml:space="preserve"> </v>
      </c>
      <c r="Y61" s="87">
        <f t="shared" si="10"/>
        <v>0</v>
      </c>
      <c r="Z61" s="141">
        <f t="shared" si="11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1"/>
      <c r="D62" s="91"/>
      <c r="E62" s="91"/>
      <c r="F62" s="91"/>
      <c r="G62" s="91"/>
      <c r="H62" s="76">
        <f t="shared" si="0"/>
        <v>0</v>
      </c>
      <c r="I62" s="92" t="str">
        <f t="shared" si="8"/>
        <v xml:space="preserve"> </v>
      </c>
      <c r="J62" s="90"/>
      <c r="K62" s="106"/>
      <c r="L62" s="94"/>
      <c r="M62" s="94"/>
      <c r="N62" s="104">
        <f t="shared" si="12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152">
        <f t="shared" si="13"/>
        <v>0</v>
      </c>
      <c r="W62" s="100"/>
      <c r="X62" s="86" t="str">
        <f t="shared" si="9"/>
        <v xml:space="preserve"> </v>
      </c>
      <c r="Y62" s="101">
        <f t="shared" si="10"/>
        <v>0</v>
      </c>
      <c r="Z62" s="142">
        <f t="shared" si="11"/>
        <v>0</v>
      </c>
      <c r="AA62" s="148">
        <f t="shared" si="14"/>
        <v>0</v>
      </c>
      <c r="AB62" s="148">
        <f t="shared" si="15"/>
        <v>0</v>
      </c>
      <c r="AC62" s="102">
        <f t="shared" si="16"/>
        <v>0</v>
      </c>
    </row>
    <row r="63" spans="1:29" ht="14.4" x14ac:dyDescent="0.3">
      <c r="A63" s="324" t="s">
        <v>62</v>
      </c>
      <c r="B63" s="324"/>
      <c r="C63" s="324"/>
      <c r="D63" s="324"/>
      <c r="E63" s="324"/>
      <c r="F63" s="324"/>
      <c r="G63" s="324"/>
      <c r="H63" s="324"/>
      <c r="I63" s="324"/>
      <c r="J63" s="178"/>
      <c r="K63" s="179">
        <f>COUNTIF(K35:K62,"&gt;0")</f>
        <v>6</v>
      </c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 t="s">
        <v>63</v>
      </c>
      <c r="AA63" s="182"/>
      <c r="AB63" s="182"/>
      <c r="AC63" s="183">
        <f>SUM(AC35:AC62)</f>
        <v>814.5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Be4ORaNqghCuEFps/zPuwErRsUsqKuxQJKewwOUyYVdcgHGBf9Xxs2k75hO5331MwDf4res2TKaVNn0WAXm/DQ==" saltValue="QNESgkgNY6F0clWMuKI5zg==" spinCount="100000" sheet="1" selectLockedCells="1"/>
  <dataConsolidate/>
  <mergeCells count="25">
    <mergeCell ref="W34:X34"/>
    <mergeCell ref="A63:I63"/>
    <mergeCell ref="V32:V33"/>
    <mergeCell ref="W32:X33"/>
    <mergeCell ref="Y32:Y33"/>
    <mergeCell ref="N31:N33"/>
    <mergeCell ref="G32:G33"/>
    <mergeCell ref="I32:I33"/>
    <mergeCell ref="J32:J33"/>
    <mergeCell ref="P32:P33"/>
    <mergeCell ref="T32:U32"/>
    <mergeCell ref="Z2:AE2"/>
    <mergeCell ref="Z14:AE14"/>
    <mergeCell ref="A29:J30"/>
    <mergeCell ref="K29:N30"/>
    <mergeCell ref="P29:AC29"/>
    <mergeCell ref="P30:AC31"/>
    <mergeCell ref="A31:A33"/>
    <mergeCell ref="B31:B32"/>
    <mergeCell ref="D31:J31"/>
    <mergeCell ref="K31:K33"/>
    <mergeCell ref="AC32:AC33"/>
    <mergeCell ref="Z32:Z33"/>
    <mergeCell ref="AA32:AA33"/>
    <mergeCell ref="AB32:AB33"/>
  </mergeCells>
  <conditionalFormatting sqref="G35:G62">
    <cfRule type="cellIs" dxfId="9" priority="4" stopIfTrue="1" operator="equal">
      <formula>"x"</formula>
    </cfRule>
  </conditionalFormatting>
  <conditionalFormatting sqref="Q35:U62">
    <cfRule type="cellIs" dxfId="8" priority="1" stopIfTrue="1" operator="lessThan">
      <formula>0</formula>
    </cfRule>
  </conditionalFormatting>
  <conditionalFormatting sqref="W36:W62">
    <cfRule type="cellIs" dxfId="7" priority="5" stopIfTrue="1" operator="greaterThan">
      <formula>$J$35&gt;0</formula>
    </cfRule>
  </conditionalFormatting>
  <conditionalFormatting sqref="X35:X62">
    <cfRule type="cellIs" dxfId="6" priority="2" stopIfTrue="1" operator="equal">
      <formula>"&lt;-1a"</formula>
    </cfRule>
    <cfRule type="cellIs" dxfId="5" priority="3" stopIfTrue="1" operator="greaterThan">
      <formula>$J$35&gt;0</formula>
    </cfRule>
  </conditionalFormatting>
  <dataValidations count="2">
    <dataValidation type="decimal" allowBlank="1" showInputMessage="1" showErrorMessage="1" sqref="C35:C62" xr:uid="{98F46074-170B-4656-89FE-BBDD7E0C220B}">
      <formula1>0.1</formula1>
      <formula2>3.5</formula2>
    </dataValidation>
    <dataValidation type="whole" allowBlank="1" showInputMessage="1" showErrorMessage="1" sqref="B1:B1048576" xr:uid="{E66AD0A8-6238-4F09-9A97-4F4015D659D6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 xml:space="preserve">&amp;LEK&amp;C   Tabuľka pre výpočet predpokladanej dane </oddHeader>
    <oddFooter>&amp;C&amp;D</oddFooter>
  </headerFooter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A7DE-A26F-4E13-A28D-BDD00DDB53DF}">
  <sheetPr>
    <tabColor rgb="FF00B0F0"/>
    <pageSetUpPr fitToPage="1"/>
  </sheetPr>
  <dimension ref="A1:AE72"/>
  <sheetViews>
    <sheetView showGridLines="0" topLeftCell="A29" zoomScale="96" zoomScaleNormal="96" zoomScalePageLayoutView="70" workbookViewId="0">
      <selection activeCell="C51" sqref="C51"/>
    </sheetView>
  </sheetViews>
  <sheetFormatPr defaultColWidth="8" defaultRowHeight="15" x14ac:dyDescent="0.35"/>
  <cols>
    <col min="1" max="1" width="20.109375" style="6" customWidth="1"/>
    <col min="2" max="2" width="13.21875" style="54" hidden="1" customWidth="1"/>
    <col min="3" max="3" width="14.6640625" customWidth="1"/>
    <col min="4" max="6" width="13.33203125" hidden="1" customWidth="1"/>
    <col min="7" max="7" width="7.5546875" hidden="1" customWidth="1"/>
    <col min="8" max="8" width="9" hidden="1" customWidth="1"/>
    <col min="9" max="9" width="9.77734375" hidden="1" customWidth="1"/>
    <col min="10" max="10" width="3.77734375" hidden="1" customWidth="1"/>
    <col min="11" max="11" width="19.77734375" style="7" customWidth="1"/>
    <col min="12" max="12" width="7.44140625" hidden="1" customWidth="1"/>
    <col min="13" max="13" width="10.109375" hidden="1" customWidth="1"/>
    <col min="14" max="14" width="8.21875" customWidth="1"/>
    <col min="15" max="15" width="29.21875" hidden="1" customWidth="1"/>
    <col min="16" max="16" width="12.88671875" customWidth="1"/>
    <col min="17" max="17" width="7.6640625" hidden="1" customWidth="1"/>
    <col min="18" max="19" width="9.21875" hidden="1" customWidth="1"/>
    <col min="20" max="20" width="5.77734375" hidden="1" customWidth="1"/>
    <col min="21" max="21" width="5.44140625" hidden="1" customWidth="1"/>
    <col min="22" max="22" width="11.109375" customWidth="1"/>
    <col min="23" max="23" width="9.44140625" hidden="1" customWidth="1"/>
    <col min="24" max="24" width="10.6640625" hidden="1" customWidth="1"/>
    <col min="25" max="25" width="13.77734375" style="8" customWidth="1"/>
    <col min="26" max="26" width="16.44140625" customWidth="1"/>
    <col min="27" max="28" width="16.6640625" hidden="1" customWidth="1"/>
    <col min="29" max="29" width="17.77734375" style="8" customWidth="1"/>
    <col min="260" max="260" width="17.21875" customWidth="1"/>
    <col min="261" max="261" width="9.109375" customWidth="1"/>
    <col min="264" max="264" width="7.88671875" customWidth="1"/>
    <col min="265" max="265" width="4.33203125" customWidth="1"/>
    <col min="266" max="266" width="8" customWidth="1"/>
    <col min="267" max="267" width="6.5546875" customWidth="1"/>
    <col min="268" max="268" width="5.109375" customWidth="1"/>
    <col min="269" max="269" width="14.77734375" customWidth="1"/>
    <col min="270" max="271" width="8" customWidth="1"/>
    <col min="272" max="272" width="5.6640625" customWidth="1"/>
    <col min="273" max="274" width="8" customWidth="1"/>
    <col min="275" max="275" width="7.6640625" customWidth="1"/>
    <col min="276" max="277" width="8" customWidth="1"/>
    <col min="278" max="278" width="5.77734375" customWidth="1"/>
    <col min="279" max="279" width="5.44140625" customWidth="1"/>
    <col min="281" max="281" width="9.44140625" customWidth="1"/>
    <col min="282" max="282" width="3.5546875" customWidth="1"/>
    <col min="283" max="283" width="13.88671875" customWidth="1"/>
    <col min="284" max="284" width="8" customWidth="1"/>
    <col min="285" max="285" width="17.77734375" customWidth="1"/>
    <col min="516" max="516" width="17.21875" customWidth="1"/>
    <col min="517" max="517" width="9.109375" customWidth="1"/>
    <col min="520" max="520" width="7.88671875" customWidth="1"/>
    <col min="521" max="521" width="4.33203125" customWidth="1"/>
    <col min="522" max="522" width="8" customWidth="1"/>
    <col min="523" max="523" width="6.5546875" customWidth="1"/>
    <col min="524" max="524" width="5.109375" customWidth="1"/>
    <col min="525" max="525" width="14.77734375" customWidth="1"/>
    <col min="526" max="527" width="8" customWidth="1"/>
    <col min="528" max="528" width="5.6640625" customWidth="1"/>
    <col min="529" max="530" width="8" customWidth="1"/>
    <col min="531" max="531" width="7.6640625" customWidth="1"/>
    <col min="532" max="533" width="8" customWidth="1"/>
    <col min="534" max="534" width="5.77734375" customWidth="1"/>
    <col min="535" max="535" width="5.44140625" customWidth="1"/>
    <col min="537" max="537" width="9.44140625" customWidth="1"/>
    <col min="538" max="538" width="3.5546875" customWidth="1"/>
    <col min="539" max="539" width="13.88671875" customWidth="1"/>
    <col min="540" max="540" width="8" customWidth="1"/>
    <col min="541" max="541" width="17.77734375" customWidth="1"/>
    <col min="772" max="772" width="17.21875" customWidth="1"/>
    <col min="773" max="773" width="9.109375" customWidth="1"/>
    <col min="776" max="776" width="7.88671875" customWidth="1"/>
    <col min="777" max="777" width="4.33203125" customWidth="1"/>
    <col min="778" max="778" width="8" customWidth="1"/>
    <col min="779" max="779" width="6.5546875" customWidth="1"/>
    <col min="780" max="780" width="5.109375" customWidth="1"/>
    <col min="781" max="781" width="14.77734375" customWidth="1"/>
    <col min="782" max="783" width="8" customWidth="1"/>
    <col min="784" max="784" width="5.6640625" customWidth="1"/>
    <col min="785" max="786" width="8" customWidth="1"/>
    <col min="787" max="787" width="7.6640625" customWidth="1"/>
    <col min="788" max="789" width="8" customWidth="1"/>
    <col min="790" max="790" width="5.77734375" customWidth="1"/>
    <col min="791" max="791" width="5.44140625" customWidth="1"/>
    <col min="793" max="793" width="9.44140625" customWidth="1"/>
    <col min="794" max="794" width="3.5546875" customWidth="1"/>
    <col min="795" max="795" width="13.88671875" customWidth="1"/>
    <col min="796" max="796" width="8" customWidth="1"/>
    <col min="797" max="797" width="17.77734375" customWidth="1"/>
    <col min="1028" max="1028" width="17.21875" customWidth="1"/>
    <col min="1029" max="1029" width="9.109375" customWidth="1"/>
    <col min="1032" max="1032" width="7.88671875" customWidth="1"/>
    <col min="1033" max="1033" width="4.33203125" customWidth="1"/>
    <col min="1034" max="1034" width="8" customWidth="1"/>
    <col min="1035" max="1035" width="6.5546875" customWidth="1"/>
    <col min="1036" max="1036" width="5.109375" customWidth="1"/>
    <col min="1037" max="1037" width="14.77734375" customWidth="1"/>
    <col min="1038" max="1039" width="8" customWidth="1"/>
    <col min="1040" max="1040" width="5.6640625" customWidth="1"/>
    <col min="1041" max="1042" width="8" customWidth="1"/>
    <col min="1043" max="1043" width="7.6640625" customWidth="1"/>
    <col min="1044" max="1045" width="8" customWidth="1"/>
    <col min="1046" max="1046" width="5.77734375" customWidth="1"/>
    <col min="1047" max="1047" width="5.44140625" customWidth="1"/>
    <col min="1049" max="1049" width="9.44140625" customWidth="1"/>
    <col min="1050" max="1050" width="3.5546875" customWidth="1"/>
    <col min="1051" max="1051" width="13.88671875" customWidth="1"/>
    <col min="1052" max="1052" width="8" customWidth="1"/>
    <col min="1053" max="1053" width="17.77734375" customWidth="1"/>
    <col min="1284" max="1284" width="17.21875" customWidth="1"/>
    <col min="1285" max="1285" width="9.109375" customWidth="1"/>
    <col min="1288" max="1288" width="7.88671875" customWidth="1"/>
    <col min="1289" max="1289" width="4.33203125" customWidth="1"/>
    <col min="1290" max="1290" width="8" customWidth="1"/>
    <col min="1291" max="1291" width="6.5546875" customWidth="1"/>
    <col min="1292" max="1292" width="5.109375" customWidth="1"/>
    <col min="1293" max="1293" width="14.77734375" customWidth="1"/>
    <col min="1294" max="1295" width="8" customWidth="1"/>
    <col min="1296" max="1296" width="5.6640625" customWidth="1"/>
    <col min="1297" max="1298" width="8" customWidth="1"/>
    <col min="1299" max="1299" width="7.6640625" customWidth="1"/>
    <col min="1300" max="1301" width="8" customWidth="1"/>
    <col min="1302" max="1302" width="5.77734375" customWidth="1"/>
    <col min="1303" max="1303" width="5.44140625" customWidth="1"/>
    <col min="1305" max="1305" width="9.44140625" customWidth="1"/>
    <col min="1306" max="1306" width="3.5546875" customWidth="1"/>
    <col min="1307" max="1307" width="13.88671875" customWidth="1"/>
    <col min="1308" max="1308" width="8" customWidth="1"/>
    <col min="1309" max="1309" width="17.77734375" customWidth="1"/>
    <col min="1540" max="1540" width="17.21875" customWidth="1"/>
    <col min="1541" max="1541" width="9.109375" customWidth="1"/>
    <col min="1544" max="1544" width="7.88671875" customWidth="1"/>
    <col min="1545" max="1545" width="4.33203125" customWidth="1"/>
    <col min="1546" max="1546" width="8" customWidth="1"/>
    <col min="1547" max="1547" width="6.5546875" customWidth="1"/>
    <col min="1548" max="1548" width="5.109375" customWidth="1"/>
    <col min="1549" max="1549" width="14.77734375" customWidth="1"/>
    <col min="1550" max="1551" width="8" customWidth="1"/>
    <col min="1552" max="1552" width="5.6640625" customWidth="1"/>
    <col min="1553" max="1554" width="8" customWidth="1"/>
    <col min="1555" max="1555" width="7.6640625" customWidth="1"/>
    <col min="1556" max="1557" width="8" customWidth="1"/>
    <col min="1558" max="1558" width="5.77734375" customWidth="1"/>
    <col min="1559" max="1559" width="5.44140625" customWidth="1"/>
    <col min="1561" max="1561" width="9.44140625" customWidth="1"/>
    <col min="1562" max="1562" width="3.5546875" customWidth="1"/>
    <col min="1563" max="1563" width="13.88671875" customWidth="1"/>
    <col min="1564" max="1564" width="8" customWidth="1"/>
    <col min="1565" max="1565" width="17.77734375" customWidth="1"/>
    <col min="1796" max="1796" width="17.21875" customWidth="1"/>
    <col min="1797" max="1797" width="9.109375" customWidth="1"/>
    <col min="1800" max="1800" width="7.88671875" customWidth="1"/>
    <col min="1801" max="1801" width="4.33203125" customWidth="1"/>
    <col min="1802" max="1802" width="8" customWidth="1"/>
    <col min="1803" max="1803" width="6.5546875" customWidth="1"/>
    <col min="1804" max="1804" width="5.109375" customWidth="1"/>
    <col min="1805" max="1805" width="14.77734375" customWidth="1"/>
    <col min="1806" max="1807" width="8" customWidth="1"/>
    <col min="1808" max="1808" width="5.6640625" customWidth="1"/>
    <col min="1809" max="1810" width="8" customWidth="1"/>
    <col min="1811" max="1811" width="7.6640625" customWidth="1"/>
    <col min="1812" max="1813" width="8" customWidth="1"/>
    <col min="1814" max="1814" width="5.77734375" customWidth="1"/>
    <col min="1815" max="1815" width="5.44140625" customWidth="1"/>
    <col min="1817" max="1817" width="9.44140625" customWidth="1"/>
    <col min="1818" max="1818" width="3.5546875" customWidth="1"/>
    <col min="1819" max="1819" width="13.88671875" customWidth="1"/>
    <col min="1820" max="1820" width="8" customWidth="1"/>
    <col min="1821" max="1821" width="17.77734375" customWidth="1"/>
    <col min="2052" max="2052" width="17.21875" customWidth="1"/>
    <col min="2053" max="2053" width="9.109375" customWidth="1"/>
    <col min="2056" max="2056" width="7.88671875" customWidth="1"/>
    <col min="2057" max="2057" width="4.33203125" customWidth="1"/>
    <col min="2058" max="2058" width="8" customWidth="1"/>
    <col min="2059" max="2059" width="6.5546875" customWidth="1"/>
    <col min="2060" max="2060" width="5.109375" customWidth="1"/>
    <col min="2061" max="2061" width="14.77734375" customWidth="1"/>
    <col min="2062" max="2063" width="8" customWidth="1"/>
    <col min="2064" max="2064" width="5.6640625" customWidth="1"/>
    <col min="2065" max="2066" width="8" customWidth="1"/>
    <col min="2067" max="2067" width="7.6640625" customWidth="1"/>
    <col min="2068" max="2069" width="8" customWidth="1"/>
    <col min="2070" max="2070" width="5.77734375" customWidth="1"/>
    <col min="2071" max="2071" width="5.44140625" customWidth="1"/>
    <col min="2073" max="2073" width="9.44140625" customWidth="1"/>
    <col min="2074" max="2074" width="3.5546875" customWidth="1"/>
    <col min="2075" max="2075" width="13.88671875" customWidth="1"/>
    <col min="2076" max="2076" width="8" customWidth="1"/>
    <col min="2077" max="2077" width="17.77734375" customWidth="1"/>
    <col min="2308" max="2308" width="17.21875" customWidth="1"/>
    <col min="2309" max="2309" width="9.109375" customWidth="1"/>
    <col min="2312" max="2312" width="7.88671875" customWidth="1"/>
    <col min="2313" max="2313" width="4.33203125" customWidth="1"/>
    <col min="2314" max="2314" width="8" customWidth="1"/>
    <col min="2315" max="2315" width="6.5546875" customWidth="1"/>
    <col min="2316" max="2316" width="5.109375" customWidth="1"/>
    <col min="2317" max="2317" width="14.77734375" customWidth="1"/>
    <col min="2318" max="2319" width="8" customWidth="1"/>
    <col min="2320" max="2320" width="5.6640625" customWidth="1"/>
    <col min="2321" max="2322" width="8" customWidth="1"/>
    <col min="2323" max="2323" width="7.6640625" customWidth="1"/>
    <col min="2324" max="2325" width="8" customWidth="1"/>
    <col min="2326" max="2326" width="5.77734375" customWidth="1"/>
    <col min="2327" max="2327" width="5.44140625" customWidth="1"/>
    <col min="2329" max="2329" width="9.44140625" customWidth="1"/>
    <col min="2330" max="2330" width="3.5546875" customWidth="1"/>
    <col min="2331" max="2331" width="13.88671875" customWidth="1"/>
    <col min="2332" max="2332" width="8" customWidth="1"/>
    <col min="2333" max="2333" width="17.77734375" customWidth="1"/>
    <col min="2564" max="2564" width="17.21875" customWidth="1"/>
    <col min="2565" max="2565" width="9.109375" customWidth="1"/>
    <col min="2568" max="2568" width="7.88671875" customWidth="1"/>
    <col min="2569" max="2569" width="4.33203125" customWidth="1"/>
    <col min="2570" max="2570" width="8" customWidth="1"/>
    <col min="2571" max="2571" width="6.5546875" customWidth="1"/>
    <col min="2572" max="2572" width="5.109375" customWidth="1"/>
    <col min="2573" max="2573" width="14.77734375" customWidth="1"/>
    <col min="2574" max="2575" width="8" customWidth="1"/>
    <col min="2576" max="2576" width="5.6640625" customWidth="1"/>
    <col min="2577" max="2578" width="8" customWidth="1"/>
    <col min="2579" max="2579" width="7.6640625" customWidth="1"/>
    <col min="2580" max="2581" width="8" customWidth="1"/>
    <col min="2582" max="2582" width="5.77734375" customWidth="1"/>
    <col min="2583" max="2583" width="5.44140625" customWidth="1"/>
    <col min="2585" max="2585" width="9.44140625" customWidth="1"/>
    <col min="2586" max="2586" width="3.5546875" customWidth="1"/>
    <col min="2587" max="2587" width="13.88671875" customWidth="1"/>
    <col min="2588" max="2588" width="8" customWidth="1"/>
    <col min="2589" max="2589" width="17.77734375" customWidth="1"/>
    <col min="2820" max="2820" width="17.21875" customWidth="1"/>
    <col min="2821" max="2821" width="9.109375" customWidth="1"/>
    <col min="2824" max="2824" width="7.88671875" customWidth="1"/>
    <col min="2825" max="2825" width="4.33203125" customWidth="1"/>
    <col min="2826" max="2826" width="8" customWidth="1"/>
    <col min="2827" max="2827" width="6.5546875" customWidth="1"/>
    <col min="2828" max="2828" width="5.109375" customWidth="1"/>
    <col min="2829" max="2829" width="14.77734375" customWidth="1"/>
    <col min="2830" max="2831" width="8" customWidth="1"/>
    <col min="2832" max="2832" width="5.6640625" customWidth="1"/>
    <col min="2833" max="2834" width="8" customWidth="1"/>
    <col min="2835" max="2835" width="7.6640625" customWidth="1"/>
    <col min="2836" max="2837" width="8" customWidth="1"/>
    <col min="2838" max="2838" width="5.77734375" customWidth="1"/>
    <col min="2839" max="2839" width="5.44140625" customWidth="1"/>
    <col min="2841" max="2841" width="9.44140625" customWidth="1"/>
    <col min="2842" max="2842" width="3.5546875" customWidth="1"/>
    <col min="2843" max="2843" width="13.88671875" customWidth="1"/>
    <col min="2844" max="2844" width="8" customWidth="1"/>
    <col min="2845" max="2845" width="17.77734375" customWidth="1"/>
    <col min="3076" max="3076" width="17.21875" customWidth="1"/>
    <col min="3077" max="3077" width="9.109375" customWidth="1"/>
    <col min="3080" max="3080" width="7.88671875" customWidth="1"/>
    <col min="3081" max="3081" width="4.33203125" customWidth="1"/>
    <col min="3082" max="3082" width="8" customWidth="1"/>
    <col min="3083" max="3083" width="6.5546875" customWidth="1"/>
    <col min="3084" max="3084" width="5.109375" customWidth="1"/>
    <col min="3085" max="3085" width="14.77734375" customWidth="1"/>
    <col min="3086" max="3087" width="8" customWidth="1"/>
    <col min="3088" max="3088" width="5.6640625" customWidth="1"/>
    <col min="3089" max="3090" width="8" customWidth="1"/>
    <col min="3091" max="3091" width="7.6640625" customWidth="1"/>
    <col min="3092" max="3093" width="8" customWidth="1"/>
    <col min="3094" max="3094" width="5.77734375" customWidth="1"/>
    <col min="3095" max="3095" width="5.44140625" customWidth="1"/>
    <col min="3097" max="3097" width="9.44140625" customWidth="1"/>
    <col min="3098" max="3098" width="3.5546875" customWidth="1"/>
    <col min="3099" max="3099" width="13.88671875" customWidth="1"/>
    <col min="3100" max="3100" width="8" customWidth="1"/>
    <col min="3101" max="3101" width="17.77734375" customWidth="1"/>
    <col min="3332" max="3332" width="17.21875" customWidth="1"/>
    <col min="3333" max="3333" width="9.109375" customWidth="1"/>
    <col min="3336" max="3336" width="7.88671875" customWidth="1"/>
    <col min="3337" max="3337" width="4.33203125" customWidth="1"/>
    <col min="3338" max="3338" width="8" customWidth="1"/>
    <col min="3339" max="3339" width="6.5546875" customWidth="1"/>
    <col min="3340" max="3340" width="5.109375" customWidth="1"/>
    <col min="3341" max="3341" width="14.77734375" customWidth="1"/>
    <col min="3342" max="3343" width="8" customWidth="1"/>
    <col min="3344" max="3344" width="5.6640625" customWidth="1"/>
    <col min="3345" max="3346" width="8" customWidth="1"/>
    <col min="3347" max="3347" width="7.6640625" customWidth="1"/>
    <col min="3348" max="3349" width="8" customWidth="1"/>
    <col min="3350" max="3350" width="5.77734375" customWidth="1"/>
    <col min="3351" max="3351" width="5.44140625" customWidth="1"/>
    <col min="3353" max="3353" width="9.44140625" customWidth="1"/>
    <col min="3354" max="3354" width="3.5546875" customWidth="1"/>
    <col min="3355" max="3355" width="13.88671875" customWidth="1"/>
    <col min="3356" max="3356" width="8" customWidth="1"/>
    <col min="3357" max="3357" width="17.77734375" customWidth="1"/>
    <col min="3588" max="3588" width="17.21875" customWidth="1"/>
    <col min="3589" max="3589" width="9.109375" customWidth="1"/>
    <col min="3592" max="3592" width="7.88671875" customWidth="1"/>
    <col min="3593" max="3593" width="4.33203125" customWidth="1"/>
    <col min="3594" max="3594" width="8" customWidth="1"/>
    <col min="3595" max="3595" width="6.5546875" customWidth="1"/>
    <col min="3596" max="3596" width="5.109375" customWidth="1"/>
    <col min="3597" max="3597" width="14.77734375" customWidth="1"/>
    <col min="3598" max="3599" width="8" customWidth="1"/>
    <col min="3600" max="3600" width="5.6640625" customWidth="1"/>
    <col min="3601" max="3602" width="8" customWidth="1"/>
    <col min="3603" max="3603" width="7.6640625" customWidth="1"/>
    <col min="3604" max="3605" width="8" customWidth="1"/>
    <col min="3606" max="3606" width="5.77734375" customWidth="1"/>
    <col min="3607" max="3607" width="5.44140625" customWidth="1"/>
    <col min="3609" max="3609" width="9.44140625" customWidth="1"/>
    <col min="3610" max="3610" width="3.5546875" customWidth="1"/>
    <col min="3611" max="3611" width="13.88671875" customWidth="1"/>
    <col min="3612" max="3612" width="8" customWidth="1"/>
    <col min="3613" max="3613" width="17.77734375" customWidth="1"/>
    <col min="3844" max="3844" width="17.21875" customWidth="1"/>
    <col min="3845" max="3845" width="9.109375" customWidth="1"/>
    <col min="3848" max="3848" width="7.88671875" customWidth="1"/>
    <col min="3849" max="3849" width="4.33203125" customWidth="1"/>
    <col min="3850" max="3850" width="8" customWidth="1"/>
    <col min="3851" max="3851" width="6.5546875" customWidth="1"/>
    <col min="3852" max="3852" width="5.109375" customWidth="1"/>
    <col min="3853" max="3853" width="14.77734375" customWidth="1"/>
    <col min="3854" max="3855" width="8" customWidth="1"/>
    <col min="3856" max="3856" width="5.6640625" customWidth="1"/>
    <col min="3857" max="3858" width="8" customWidth="1"/>
    <col min="3859" max="3859" width="7.6640625" customWidth="1"/>
    <col min="3860" max="3861" width="8" customWidth="1"/>
    <col min="3862" max="3862" width="5.77734375" customWidth="1"/>
    <col min="3863" max="3863" width="5.44140625" customWidth="1"/>
    <col min="3865" max="3865" width="9.44140625" customWidth="1"/>
    <col min="3866" max="3866" width="3.5546875" customWidth="1"/>
    <col min="3867" max="3867" width="13.88671875" customWidth="1"/>
    <col min="3868" max="3868" width="8" customWidth="1"/>
    <col min="3869" max="3869" width="17.77734375" customWidth="1"/>
    <col min="4100" max="4100" width="17.21875" customWidth="1"/>
    <col min="4101" max="4101" width="9.109375" customWidth="1"/>
    <col min="4104" max="4104" width="7.88671875" customWidth="1"/>
    <col min="4105" max="4105" width="4.33203125" customWidth="1"/>
    <col min="4106" max="4106" width="8" customWidth="1"/>
    <col min="4107" max="4107" width="6.5546875" customWidth="1"/>
    <col min="4108" max="4108" width="5.109375" customWidth="1"/>
    <col min="4109" max="4109" width="14.77734375" customWidth="1"/>
    <col min="4110" max="4111" width="8" customWidth="1"/>
    <col min="4112" max="4112" width="5.6640625" customWidth="1"/>
    <col min="4113" max="4114" width="8" customWidth="1"/>
    <col min="4115" max="4115" width="7.6640625" customWidth="1"/>
    <col min="4116" max="4117" width="8" customWidth="1"/>
    <col min="4118" max="4118" width="5.77734375" customWidth="1"/>
    <col min="4119" max="4119" width="5.44140625" customWidth="1"/>
    <col min="4121" max="4121" width="9.44140625" customWidth="1"/>
    <col min="4122" max="4122" width="3.5546875" customWidth="1"/>
    <col min="4123" max="4123" width="13.88671875" customWidth="1"/>
    <col min="4124" max="4124" width="8" customWidth="1"/>
    <col min="4125" max="4125" width="17.77734375" customWidth="1"/>
    <col min="4356" max="4356" width="17.21875" customWidth="1"/>
    <col min="4357" max="4357" width="9.109375" customWidth="1"/>
    <col min="4360" max="4360" width="7.88671875" customWidth="1"/>
    <col min="4361" max="4361" width="4.33203125" customWidth="1"/>
    <col min="4362" max="4362" width="8" customWidth="1"/>
    <col min="4363" max="4363" width="6.5546875" customWidth="1"/>
    <col min="4364" max="4364" width="5.109375" customWidth="1"/>
    <col min="4365" max="4365" width="14.77734375" customWidth="1"/>
    <col min="4366" max="4367" width="8" customWidth="1"/>
    <col min="4368" max="4368" width="5.6640625" customWidth="1"/>
    <col min="4369" max="4370" width="8" customWidth="1"/>
    <col min="4371" max="4371" width="7.6640625" customWidth="1"/>
    <col min="4372" max="4373" width="8" customWidth="1"/>
    <col min="4374" max="4374" width="5.77734375" customWidth="1"/>
    <col min="4375" max="4375" width="5.44140625" customWidth="1"/>
    <col min="4377" max="4377" width="9.44140625" customWidth="1"/>
    <col min="4378" max="4378" width="3.5546875" customWidth="1"/>
    <col min="4379" max="4379" width="13.88671875" customWidth="1"/>
    <col min="4380" max="4380" width="8" customWidth="1"/>
    <col min="4381" max="4381" width="17.77734375" customWidth="1"/>
    <col min="4612" max="4612" width="17.21875" customWidth="1"/>
    <col min="4613" max="4613" width="9.109375" customWidth="1"/>
    <col min="4616" max="4616" width="7.88671875" customWidth="1"/>
    <col min="4617" max="4617" width="4.33203125" customWidth="1"/>
    <col min="4618" max="4618" width="8" customWidth="1"/>
    <col min="4619" max="4619" width="6.5546875" customWidth="1"/>
    <col min="4620" max="4620" width="5.109375" customWidth="1"/>
    <col min="4621" max="4621" width="14.77734375" customWidth="1"/>
    <col min="4622" max="4623" width="8" customWidth="1"/>
    <col min="4624" max="4624" width="5.6640625" customWidth="1"/>
    <col min="4625" max="4626" width="8" customWidth="1"/>
    <col min="4627" max="4627" width="7.6640625" customWidth="1"/>
    <col min="4628" max="4629" width="8" customWidth="1"/>
    <col min="4630" max="4630" width="5.77734375" customWidth="1"/>
    <col min="4631" max="4631" width="5.44140625" customWidth="1"/>
    <col min="4633" max="4633" width="9.44140625" customWidth="1"/>
    <col min="4634" max="4634" width="3.5546875" customWidth="1"/>
    <col min="4635" max="4635" width="13.88671875" customWidth="1"/>
    <col min="4636" max="4636" width="8" customWidth="1"/>
    <col min="4637" max="4637" width="17.77734375" customWidth="1"/>
    <col min="4868" max="4868" width="17.21875" customWidth="1"/>
    <col min="4869" max="4869" width="9.109375" customWidth="1"/>
    <col min="4872" max="4872" width="7.88671875" customWidth="1"/>
    <col min="4873" max="4873" width="4.33203125" customWidth="1"/>
    <col min="4874" max="4874" width="8" customWidth="1"/>
    <col min="4875" max="4875" width="6.5546875" customWidth="1"/>
    <col min="4876" max="4876" width="5.109375" customWidth="1"/>
    <col min="4877" max="4877" width="14.77734375" customWidth="1"/>
    <col min="4878" max="4879" width="8" customWidth="1"/>
    <col min="4880" max="4880" width="5.6640625" customWidth="1"/>
    <col min="4881" max="4882" width="8" customWidth="1"/>
    <col min="4883" max="4883" width="7.6640625" customWidth="1"/>
    <col min="4884" max="4885" width="8" customWidth="1"/>
    <col min="4886" max="4886" width="5.77734375" customWidth="1"/>
    <col min="4887" max="4887" width="5.44140625" customWidth="1"/>
    <col min="4889" max="4889" width="9.44140625" customWidth="1"/>
    <col min="4890" max="4890" width="3.5546875" customWidth="1"/>
    <col min="4891" max="4891" width="13.88671875" customWidth="1"/>
    <col min="4892" max="4892" width="8" customWidth="1"/>
    <col min="4893" max="4893" width="17.77734375" customWidth="1"/>
    <col min="5124" max="5124" width="17.21875" customWidth="1"/>
    <col min="5125" max="5125" width="9.109375" customWidth="1"/>
    <col min="5128" max="5128" width="7.88671875" customWidth="1"/>
    <col min="5129" max="5129" width="4.33203125" customWidth="1"/>
    <col min="5130" max="5130" width="8" customWidth="1"/>
    <col min="5131" max="5131" width="6.5546875" customWidth="1"/>
    <col min="5132" max="5132" width="5.109375" customWidth="1"/>
    <col min="5133" max="5133" width="14.77734375" customWidth="1"/>
    <col min="5134" max="5135" width="8" customWidth="1"/>
    <col min="5136" max="5136" width="5.6640625" customWidth="1"/>
    <col min="5137" max="5138" width="8" customWidth="1"/>
    <col min="5139" max="5139" width="7.6640625" customWidth="1"/>
    <col min="5140" max="5141" width="8" customWidth="1"/>
    <col min="5142" max="5142" width="5.77734375" customWidth="1"/>
    <col min="5143" max="5143" width="5.44140625" customWidth="1"/>
    <col min="5145" max="5145" width="9.44140625" customWidth="1"/>
    <col min="5146" max="5146" width="3.5546875" customWidth="1"/>
    <col min="5147" max="5147" width="13.88671875" customWidth="1"/>
    <col min="5148" max="5148" width="8" customWidth="1"/>
    <col min="5149" max="5149" width="17.77734375" customWidth="1"/>
    <col min="5380" max="5380" width="17.21875" customWidth="1"/>
    <col min="5381" max="5381" width="9.109375" customWidth="1"/>
    <col min="5384" max="5384" width="7.88671875" customWidth="1"/>
    <col min="5385" max="5385" width="4.33203125" customWidth="1"/>
    <col min="5386" max="5386" width="8" customWidth="1"/>
    <col min="5387" max="5387" width="6.5546875" customWidth="1"/>
    <col min="5388" max="5388" width="5.109375" customWidth="1"/>
    <col min="5389" max="5389" width="14.77734375" customWidth="1"/>
    <col min="5390" max="5391" width="8" customWidth="1"/>
    <col min="5392" max="5392" width="5.6640625" customWidth="1"/>
    <col min="5393" max="5394" width="8" customWidth="1"/>
    <col min="5395" max="5395" width="7.6640625" customWidth="1"/>
    <col min="5396" max="5397" width="8" customWidth="1"/>
    <col min="5398" max="5398" width="5.77734375" customWidth="1"/>
    <col min="5399" max="5399" width="5.44140625" customWidth="1"/>
    <col min="5401" max="5401" width="9.44140625" customWidth="1"/>
    <col min="5402" max="5402" width="3.5546875" customWidth="1"/>
    <col min="5403" max="5403" width="13.88671875" customWidth="1"/>
    <col min="5404" max="5404" width="8" customWidth="1"/>
    <col min="5405" max="5405" width="17.77734375" customWidth="1"/>
    <col min="5636" max="5636" width="17.21875" customWidth="1"/>
    <col min="5637" max="5637" width="9.109375" customWidth="1"/>
    <col min="5640" max="5640" width="7.88671875" customWidth="1"/>
    <col min="5641" max="5641" width="4.33203125" customWidth="1"/>
    <col min="5642" max="5642" width="8" customWidth="1"/>
    <col min="5643" max="5643" width="6.5546875" customWidth="1"/>
    <col min="5644" max="5644" width="5.109375" customWidth="1"/>
    <col min="5645" max="5645" width="14.77734375" customWidth="1"/>
    <col min="5646" max="5647" width="8" customWidth="1"/>
    <col min="5648" max="5648" width="5.6640625" customWidth="1"/>
    <col min="5649" max="5650" width="8" customWidth="1"/>
    <col min="5651" max="5651" width="7.6640625" customWidth="1"/>
    <col min="5652" max="5653" width="8" customWidth="1"/>
    <col min="5654" max="5654" width="5.77734375" customWidth="1"/>
    <col min="5655" max="5655" width="5.44140625" customWidth="1"/>
    <col min="5657" max="5657" width="9.44140625" customWidth="1"/>
    <col min="5658" max="5658" width="3.5546875" customWidth="1"/>
    <col min="5659" max="5659" width="13.88671875" customWidth="1"/>
    <col min="5660" max="5660" width="8" customWidth="1"/>
    <col min="5661" max="5661" width="17.77734375" customWidth="1"/>
    <col min="5892" max="5892" width="17.21875" customWidth="1"/>
    <col min="5893" max="5893" width="9.109375" customWidth="1"/>
    <col min="5896" max="5896" width="7.88671875" customWidth="1"/>
    <col min="5897" max="5897" width="4.33203125" customWidth="1"/>
    <col min="5898" max="5898" width="8" customWidth="1"/>
    <col min="5899" max="5899" width="6.5546875" customWidth="1"/>
    <col min="5900" max="5900" width="5.109375" customWidth="1"/>
    <col min="5901" max="5901" width="14.77734375" customWidth="1"/>
    <col min="5902" max="5903" width="8" customWidth="1"/>
    <col min="5904" max="5904" width="5.6640625" customWidth="1"/>
    <col min="5905" max="5906" width="8" customWidth="1"/>
    <col min="5907" max="5907" width="7.6640625" customWidth="1"/>
    <col min="5908" max="5909" width="8" customWidth="1"/>
    <col min="5910" max="5910" width="5.77734375" customWidth="1"/>
    <col min="5911" max="5911" width="5.44140625" customWidth="1"/>
    <col min="5913" max="5913" width="9.44140625" customWidth="1"/>
    <col min="5914" max="5914" width="3.5546875" customWidth="1"/>
    <col min="5915" max="5915" width="13.88671875" customWidth="1"/>
    <col min="5916" max="5916" width="8" customWidth="1"/>
    <col min="5917" max="5917" width="17.77734375" customWidth="1"/>
    <col min="6148" max="6148" width="17.21875" customWidth="1"/>
    <col min="6149" max="6149" width="9.109375" customWidth="1"/>
    <col min="6152" max="6152" width="7.88671875" customWidth="1"/>
    <col min="6153" max="6153" width="4.33203125" customWidth="1"/>
    <col min="6154" max="6154" width="8" customWidth="1"/>
    <col min="6155" max="6155" width="6.5546875" customWidth="1"/>
    <col min="6156" max="6156" width="5.109375" customWidth="1"/>
    <col min="6157" max="6157" width="14.77734375" customWidth="1"/>
    <col min="6158" max="6159" width="8" customWidth="1"/>
    <col min="6160" max="6160" width="5.6640625" customWidth="1"/>
    <col min="6161" max="6162" width="8" customWidth="1"/>
    <col min="6163" max="6163" width="7.6640625" customWidth="1"/>
    <col min="6164" max="6165" width="8" customWidth="1"/>
    <col min="6166" max="6166" width="5.77734375" customWidth="1"/>
    <col min="6167" max="6167" width="5.44140625" customWidth="1"/>
    <col min="6169" max="6169" width="9.44140625" customWidth="1"/>
    <col min="6170" max="6170" width="3.5546875" customWidth="1"/>
    <col min="6171" max="6171" width="13.88671875" customWidth="1"/>
    <col min="6172" max="6172" width="8" customWidth="1"/>
    <col min="6173" max="6173" width="17.77734375" customWidth="1"/>
    <col min="6404" max="6404" width="17.21875" customWidth="1"/>
    <col min="6405" max="6405" width="9.109375" customWidth="1"/>
    <col min="6408" max="6408" width="7.88671875" customWidth="1"/>
    <col min="6409" max="6409" width="4.33203125" customWidth="1"/>
    <col min="6410" max="6410" width="8" customWidth="1"/>
    <col min="6411" max="6411" width="6.5546875" customWidth="1"/>
    <col min="6412" max="6412" width="5.109375" customWidth="1"/>
    <col min="6413" max="6413" width="14.77734375" customWidth="1"/>
    <col min="6414" max="6415" width="8" customWidth="1"/>
    <col min="6416" max="6416" width="5.6640625" customWidth="1"/>
    <col min="6417" max="6418" width="8" customWidth="1"/>
    <col min="6419" max="6419" width="7.6640625" customWidth="1"/>
    <col min="6420" max="6421" width="8" customWidth="1"/>
    <col min="6422" max="6422" width="5.77734375" customWidth="1"/>
    <col min="6423" max="6423" width="5.44140625" customWidth="1"/>
    <col min="6425" max="6425" width="9.44140625" customWidth="1"/>
    <col min="6426" max="6426" width="3.5546875" customWidth="1"/>
    <col min="6427" max="6427" width="13.88671875" customWidth="1"/>
    <col min="6428" max="6428" width="8" customWidth="1"/>
    <col min="6429" max="6429" width="17.77734375" customWidth="1"/>
    <col min="6660" max="6660" width="17.21875" customWidth="1"/>
    <col min="6661" max="6661" width="9.109375" customWidth="1"/>
    <col min="6664" max="6664" width="7.88671875" customWidth="1"/>
    <col min="6665" max="6665" width="4.33203125" customWidth="1"/>
    <col min="6666" max="6666" width="8" customWidth="1"/>
    <col min="6667" max="6667" width="6.5546875" customWidth="1"/>
    <col min="6668" max="6668" width="5.109375" customWidth="1"/>
    <col min="6669" max="6669" width="14.77734375" customWidth="1"/>
    <col min="6670" max="6671" width="8" customWidth="1"/>
    <col min="6672" max="6672" width="5.6640625" customWidth="1"/>
    <col min="6673" max="6674" width="8" customWidth="1"/>
    <col min="6675" max="6675" width="7.6640625" customWidth="1"/>
    <col min="6676" max="6677" width="8" customWidth="1"/>
    <col min="6678" max="6678" width="5.77734375" customWidth="1"/>
    <col min="6679" max="6679" width="5.44140625" customWidth="1"/>
    <col min="6681" max="6681" width="9.44140625" customWidth="1"/>
    <col min="6682" max="6682" width="3.5546875" customWidth="1"/>
    <col min="6683" max="6683" width="13.88671875" customWidth="1"/>
    <col min="6684" max="6684" width="8" customWidth="1"/>
    <col min="6685" max="6685" width="17.77734375" customWidth="1"/>
    <col min="6916" max="6916" width="17.21875" customWidth="1"/>
    <col min="6917" max="6917" width="9.109375" customWidth="1"/>
    <col min="6920" max="6920" width="7.88671875" customWidth="1"/>
    <col min="6921" max="6921" width="4.33203125" customWidth="1"/>
    <col min="6922" max="6922" width="8" customWidth="1"/>
    <col min="6923" max="6923" width="6.5546875" customWidth="1"/>
    <col min="6924" max="6924" width="5.109375" customWidth="1"/>
    <col min="6925" max="6925" width="14.77734375" customWidth="1"/>
    <col min="6926" max="6927" width="8" customWidth="1"/>
    <col min="6928" max="6928" width="5.6640625" customWidth="1"/>
    <col min="6929" max="6930" width="8" customWidth="1"/>
    <col min="6931" max="6931" width="7.6640625" customWidth="1"/>
    <col min="6932" max="6933" width="8" customWidth="1"/>
    <col min="6934" max="6934" width="5.77734375" customWidth="1"/>
    <col min="6935" max="6935" width="5.44140625" customWidth="1"/>
    <col min="6937" max="6937" width="9.44140625" customWidth="1"/>
    <col min="6938" max="6938" width="3.5546875" customWidth="1"/>
    <col min="6939" max="6939" width="13.88671875" customWidth="1"/>
    <col min="6940" max="6940" width="8" customWidth="1"/>
    <col min="6941" max="6941" width="17.77734375" customWidth="1"/>
    <col min="7172" max="7172" width="17.21875" customWidth="1"/>
    <col min="7173" max="7173" width="9.109375" customWidth="1"/>
    <col min="7176" max="7176" width="7.88671875" customWidth="1"/>
    <col min="7177" max="7177" width="4.33203125" customWidth="1"/>
    <col min="7178" max="7178" width="8" customWidth="1"/>
    <col min="7179" max="7179" width="6.5546875" customWidth="1"/>
    <col min="7180" max="7180" width="5.109375" customWidth="1"/>
    <col min="7181" max="7181" width="14.77734375" customWidth="1"/>
    <col min="7182" max="7183" width="8" customWidth="1"/>
    <col min="7184" max="7184" width="5.6640625" customWidth="1"/>
    <col min="7185" max="7186" width="8" customWidth="1"/>
    <col min="7187" max="7187" width="7.6640625" customWidth="1"/>
    <col min="7188" max="7189" width="8" customWidth="1"/>
    <col min="7190" max="7190" width="5.77734375" customWidth="1"/>
    <col min="7191" max="7191" width="5.44140625" customWidth="1"/>
    <col min="7193" max="7193" width="9.44140625" customWidth="1"/>
    <col min="7194" max="7194" width="3.5546875" customWidth="1"/>
    <col min="7195" max="7195" width="13.88671875" customWidth="1"/>
    <col min="7196" max="7196" width="8" customWidth="1"/>
    <col min="7197" max="7197" width="17.77734375" customWidth="1"/>
    <col min="7428" max="7428" width="17.21875" customWidth="1"/>
    <col min="7429" max="7429" width="9.109375" customWidth="1"/>
    <col min="7432" max="7432" width="7.88671875" customWidth="1"/>
    <col min="7433" max="7433" width="4.33203125" customWidth="1"/>
    <col min="7434" max="7434" width="8" customWidth="1"/>
    <col min="7435" max="7435" width="6.5546875" customWidth="1"/>
    <col min="7436" max="7436" width="5.109375" customWidth="1"/>
    <col min="7437" max="7437" width="14.77734375" customWidth="1"/>
    <col min="7438" max="7439" width="8" customWidth="1"/>
    <col min="7440" max="7440" width="5.6640625" customWidth="1"/>
    <col min="7441" max="7442" width="8" customWidth="1"/>
    <col min="7443" max="7443" width="7.6640625" customWidth="1"/>
    <col min="7444" max="7445" width="8" customWidth="1"/>
    <col min="7446" max="7446" width="5.77734375" customWidth="1"/>
    <col min="7447" max="7447" width="5.44140625" customWidth="1"/>
    <col min="7449" max="7449" width="9.44140625" customWidth="1"/>
    <col min="7450" max="7450" width="3.5546875" customWidth="1"/>
    <col min="7451" max="7451" width="13.88671875" customWidth="1"/>
    <col min="7452" max="7452" width="8" customWidth="1"/>
    <col min="7453" max="7453" width="17.77734375" customWidth="1"/>
    <col min="7684" max="7684" width="17.21875" customWidth="1"/>
    <col min="7685" max="7685" width="9.109375" customWidth="1"/>
    <col min="7688" max="7688" width="7.88671875" customWidth="1"/>
    <col min="7689" max="7689" width="4.33203125" customWidth="1"/>
    <col min="7690" max="7690" width="8" customWidth="1"/>
    <col min="7691" max="7691" width="6.5546875" customWidth="1"/>
    <col min="7692" max="7692" width="5.109375" customWidth="1"/>
    <col min="7693" max="7693" width="14.77734375" customWidth="1"/>
    <col min="7694" max="7695" width="8" customWidth="1"/>
    <col min="7696" max="7696" width="5.6640625" customWidth="1"/>
    <col min="7697" max="7698" width="8" customWidth="1"/>
    <col min="7699" max="7699" width="7.6640625" customWidth="1"/>
    <col min="7700" max="7701" width="8" customWidth="1"/>
    <col min="7702" max="7702" width="5.77734375" customWidth="1"/>
    <col min="7703" max="7703" width="5.44140625" customWidth="1"/>
    <col min="7705" max="7705" width="9.44140625" customWidth="1"/>
    <col min="7706" max="7706" width="3.5546875" customWidth="1"/>
    <col min="7707" max="7707" width="13.88671875" customWidth="1"/>
    <col min="7708" max="7708" width="8" customWidth="1"/>
    <col min="7709" max="7709" width="17.77734375" customWidth="1"/>
    <col min="7940" max="7940" width="17.21875" customWidth="1"/>
    <col min="7941" max="7941" width="9.109375" customWidth="1"/>
    <col min="7944" max="7944" width="7.88671875" customWidth="1"/>
    <col min="7945" max="7945" width="4.33203125" customWidth="1"/>
    <col min="7946" max="7946" width="8" customWidth="1"/>
    <col min="7947" max="7947" width="6.5546875" customWidth="1"/>
    <col min="7948" max="7948" width="5.109375" customWidth="1"/>
    <col min="7949" max="7949" width="14.77734375" customWidth="1"/>
    <col min="7950" max="7951" width="8" customWidth="1"/>
    <col min="7952" max="7952" width="5.6640625" customWidth="1"/>
    <col min="7953" max="7954" width="8" customWidth="1"/>
    <col min="7955" max="7955" width="7.6640625" customWidth="1"/>
    <col min="7956" max="7957" width="8" customWidth="1"/>
    <col min="7958" max="7958" width="5.77734375" customWidth="1"/>
    <col min="7959" max="7959" width="5.44140625" customWidth="1"/>
    <col min="7961" max="7961" width="9.44140625" customWidth="1"/>
    <col min="7962" max="7962" width="3.5546875" customWidth="1"/>
    <col min="7963" max="7963" width="13.88671875" customWidth="1"/>
    <col min="7964" max="7964" width="8" customWidth="1"/>
    <col min="7965" max="7965" width="17.77734375" customWidth="1"/>
    <col min="8196" max="8196" width="17.21875" customWidth="1"/>
    <col min="8197" max="8197" width="9.109375" customWidth="1"/>
    <col min="8200" max="8200" width="7.88671875" customWidth="1"/>
    <col min="8201" max="8201" width="4.33203125" customWidth="1"/>
    <col min="8202" max="8202" width="8" customWidth="1"/>
    <col min="8203" max="8203" width="6.5546875" customWidth="1"/>
    <col min="8204" max="8204" width="5.109375" customWidth="1"/>
    <col min="8205" max="8205" width="14.77734375" customWidth="1"/>
    <col min="8206" max="8207" width="8" customWidth="1"/>
    <col min="8208" max="8208" width="5.6640625" customWidth="1"/>
    <col min="8209" max="8210" width="8" customWidth="1"/>
    <col min="8211" max="8211" width="7.6640625" customWidth="1"/>
    <col min="8212" max="8213" width="8" customWidth="1"/>
    <col min="8214" max="8214" width="5.77734375" customWidth="1"/>
    <col min="8215" max="8215" width="5.44140625" customWidth="1"/>
    <col min="8217" max="8217" width="9.44140625" customWidth="1"/>
    <col min="8218" max="8218" width="3.5546875" customWidth="1"/>
    <col min="8219" max="8219" width="13.88671875" customWidth="1"/>
    <col min="8220" max="8220" width="8" customWidth="1"/>
    <col min="8221" max="8221" width="17.77734375" customWidth="1"/>
    <col min="8452" max="8452" width="17.21875" customWidth="1"/>
    <col min="8453" max="8453" width="9.109375" customWidth="1"/>
    <col min="8456" max="8456" width="7.88671875" customWidth="1"/>
    <col min="8457" max="8457" width="4.33203125" customWidth="1"/>
    <col min="8458" max="8458" width="8" customWidth="1"/>
    <col min="8459" max="8459" width="6.5546875" customWidth="1"/>
    <col min="8460" max="8460" width="5.109375" customWidth="1"/>
    <col min="8461" max="8461" width="14.77734375" customWidth="1"/>
    <col min="8462" max="8463" width="8" customWidth="1"/>
    <col min="8464" max="8464" width="5.6640625" customWidth="1"/>
    <col min="8465" max="8466" width="8" customWidth="1"/>
    <col min="8467" max="8467" width="7.6640625" customWidth="1"/>
    <col min="8468" max="8469" width="8" customWidth="1"/>
    <col min="8470" max="8470" width="5.77734375" customWidth="1"/>
    <col min="8471" max="8471" width="5.44140625" customWidth="1"/>
    <col min="8473" max="8473" width="9.44140625" customWidth="1"/>
    <col min="8474" max="8474" width="3.5546875" customWidth="1"/>
    <col min="8475" max="8475" width="13.88671875" customWidth="1"/>
    <col min="8476" max="8476" width="8" customWidth="1"/>
    <col min="8477" max="8477" width="17.77734375" customWidth="1"/>
    <col min="8708" max="8708" width="17.21875" customWidth="1"/>
    <col min="8709" max="8709" width="9.109375" customWidth="1"/>
    <col min="8712" max="8712" width="7.88671875" customWidth="1"/>
    <col min="8713" max="8713" width="4.33203125" customWidth="1"/>
    <col min="8714" max="8714" width="8" customWidth="1"/>
    <col min="8715" max="8715" width="6.5546875" customWidth="1"/>
    <col min="8716" max="8716" width="5.109375" customWidth="1"/>
    <col min="8717" max="8717" width="14.77734375" customWidth="1"/>
    <col min="8718" max="8719" width="8" customWidth="1"/>
    <col min="8720" max="8720" width="5.6640625" customWidth="1"/>
    <col min="8721" max="8722" width="8" customWidth="1"/>
    <col min="8723" max="8723" width="7.6640625" customWidth="1"/>
    <col min="8724" max="8725" width="8" customWidth="1"/>
    <col min="8726" max="8726" width="5.77734375" customWidth="1"/>
    <col min="8727" max="8727" width="5.44140625" customWidth="1"/>
    <col min="8729" max="8729" width="9.44140625" customWidth="1"/>
    <col min="8730" max="8730" width="3.5546875" customWidth="1"/>
    <col min="8731" max="8731" width="13.88671875" customWidth="1"/>
    <col min="8732" max="8732" width="8" customWidth="1"/>
    <col min="8733" max="8733" width="17.77734375" customWidth="1"/>
    <col min="8964" max="8964" width="17.21875" customWidth="1"/>
    <col min="8965" max="8965" width="9.109375" customWidth="1"/>
    <col min="8968" max="8968" width="7.88671875" customWidth="1"/>
    <col min="8969" max="8969" width="4.33203125" customWidth="1"/>
    <col min="8970" max="8970" width="8" customWidth="1"/>
    <col min="8971" max="8971" width="6.5546875" customWidth="1"/>
    <col min="8972" max="8972" width="5.109375" customWidth="1"/>
    <col min="8973" max="8973" width="14.77734375" customWidth="1"/>
    <col min="8974" max="8975" width="8" customWidth="1"/>
    <col min="8976" max="8976" width="5.6640625" customWidth="1"/>
    <col min="8977" max="8978" width="8" customWidth="1"/>
    <col min="8979" max="8979" width="7.6640625" customWidth="1"/>
    <col min="8980" max="8981" width="8" customWidth="1"/>
    <col min="8982" max="8982" width="5.77734375" customWidth="1"/>
    <col min="8983" max="8983" width="5.44140625" customWidth="1"/>
    <col min="8985" max="8985" width="9.44140625" customWidth="1"/>
    <col min="8986" max="8986" width="3.5546875" customWidth="1"/>
    <col min="8987" max="8987" width="13.88671875" customWidth="1"/>
    <col min="8988" max="8988" width="8" customWidth="1"/>
    <col min="8989" max="8989" width="17.77734375" customWidth="1"/>
    <col min="9220" max="9220" width="17.21875" customWidth="1"/>
    <col min="9221" max="9221" width="9.109375" customWidth="1"/>
    <col min="9224" max="9224" width="7.88671875" customWidth="1"/>
    <col min="9225" max="9225" width="4.33203125" customWidth="1"/>
    <col min="9226" max="9226" width="8" customWidth="1"/>
    <col min="9227" max="9227" width="6.5546875" customWidth="1"/>
    <col min="9228" max="9228" width="5.109375" customWidth="1"/>
    <col min="9229" max="9229" width="14.77734375" customWidth="1"/>
    <col min="9230" max="9231" width="8" customWidth="1"/>
    <col min="9232" max="9232" width="5.6640625" customWidth="1"/>
    <col min="9233" max="9234" width="8" customWidth="1"/>
    <col min="9235" max="9235" width="7.6640625" customWidth="1"/>
    <col min="9236" max="9237" width="8" customWidth="1"/>
    <col min="9238" max="9238" width="5.77734375" customWidth="1"/>
    <col min="9239" max="9239" width="5.44140625" customWidth="1"/>
    <col min="9241" max="9241" width="9.44140625" customWidth="1"/>
    <col min="9242" max="9242" width="3.5546875" customWidth="1"/>
    <col min="9243" max="9243" width="13.88671875" customWidth="1"/>
    <col min="9244" max="9244" width="8" customWidth="1"/>
    <col min="9245" max="9245" width="17.77734375" customWidth="1"/>
    <col min="9476" max="9476" width="17.21875" customWidth="1"/>
    <col min="9477" max="9477" width="9.109375" customWidth="1"/>
    <col min="9480" max="9480" width="7.88671875" customWidth="1"/>
    <col min="9481" max="9481" width="4.33203125" customWidth="1"/>
    <col min="9482" max="9482" width="8" customWidth="1"/>
    <col min="9483" max="9483" width="6.5546875" customWidth="1"/>
    <col min="9484" max="9484" width="5.109375" customWidth="1"/>
    <col min="9485" max="9485" width="14.77734375" customWidth="1"/>
    <col min="9486" max="9487" width="8" customWidth="1"/>
    <col min="9488" max="9488" width="5.6640625" customWidth="1"/>
    <col min="9489" max="9490" width="8" customWidth="1"/>
    <col min="9491" max="9491" width="7.6640625" customWidth="1"/>
    <col min="9492" max="9493" width="8" customWidth="1"/>
    <col min="9494" max="9494" width="5.77734375" customWidth="1"/>
    <col min="9495" max="9495" width="5.44140625" customWidth="1"/>
    <col min="9497" max="9497" width="9.44140625" customWidth="1"/>
    <col min="9498" max="9498" width="3.5546875" customWidth="1"/>
    <col min="9499" max="9499" width="13.88671875" customWidth="1"/>
    <col min="9500" max="9500" width="8" customWidth="1"/>
    <col min="9501" max="9501" width="17.77734375" customWidth="1"/>
    <col min="9732" max="9732" width="17.21875" customWidth="1"/>
    <col min="9733" max="9733" width="9.109375" customWidth="1"/>
    <col min="9736" max="9736" width="7.88671875" customWidth="1"/>
    <col min="9737" max="9737" width="4.33203125" customWidth="1"/>
    <col min="9738" max="9738" width="8" customWidth="1"/>
    <col min="9739" max="9739" width="6.5546875" customWidth="1"/>
    <col min="9740" max="9740" width="5.109375" customWidth="1"/>
    <col min="9741" max="9741" width="14.77734375" customWidth="1"/>
    <col min="9742" max="9743" width="8" customWidth="1"/>
    <col min="9744" max="9744" width="5.6640625" customWidth="1"/>
    <col min="9745" max="9746" width="8" customWidth="1"/>
    <col min="9747" max="9747" width="7.6640625" customWidth="1"/>
    <col min="9748" max="9749" width="8" customWidth="1"/>
    <col min="9750" max="9750" width="5.77734375" customWidth="1"/>
    <col min="9751" max="9751" width="5.44140625" customWidth="1"/>
    <col min="9753" max="9753" width="9.44140625" customWidth="1"/>
    <col min="9754" max="9754" width="3.5546875" customWidth="1"/>
    <col min="9755" max="9755" width="13.88671875" customWidth="1"/>
    <col min="9756" max="9756" width="8" customWidth="1"/>
    <col min="9757" max="9757" width="17.77734375" customWidth="1"/>
    <col min="9988" max="9988" width="17.21875" customWidth="1"/>
    <col min="9989" max="9989" width="9.109375" customWidth="1"/>
    <col min="9992" max="9992" width="7.88671875" customWidth="1"/>
    <col min="9993" max="9993" width="4.33203125" customWidth="1"/>
    <col min="9994" max="9994" width="8" customWidth="1"/>
    <col min="9995" max="9995" width="6.5546875" customWidth="1"/>
    <col min="9996" max="9996" width="5.109375" customWidth="1"/>
    <col min="9997" max="9997" width="14.77734375" customWidth="1"/>
    <col min="9998" max="9999" width="8" customWidth="1"/>
    <col min="10000" max="10000" width="5.6640625" customWidth="1"/>
    <col min="10001" max="10002" width="8" customWidth="1"/>
    <col min="10003" max="10003" width="7.6640625" customWidth="1"/>
    <col min="10004" max="10005" width="8" customWidth="1"/>
    <col min="10006" max="10006" width="5.77734375" customWidth="1"/>
    <col min="10007" max="10007" width="5.44140625" customWidth="1"/>
    <col min="10009" max="10009" width="9.44140625" customWidth="1"/>
    <col min="10010" max="10010" width="3.5546875" customWidth="1"/>
    <col min="10011" max="10011" width="13.88671875" customWidth="1"/>
    <col min="10012" max="10012" width="8" customWidth="1"/>
    <col min="10013" max="10013" width="17.77734375" customWidth="1"/>
    <col min="10244" max="10244" width="17.21875" customWidth="1"/>
    <col min="10245" max="10245" width="9.109375" customWidth="1"/>
    <col min="10248" max="10248" width="7.88671875" customWidth="1"/>
    <col min="10249" max="10249" width="4.33203125" customWidth="1"/>
    <col min="10250" max="10250" width="8" customWidth="1"/>
    <col min="10251" max="10251" width="6.5546875" customWidth="1"/>
    <col min="10252" max="10252" width="5.109375" customWidth="1"/>
    <col min="10253" max="10253" width="14.77734375" customWidth="1"/>
    <col min="10254" max="10255" width="8" customWidth="1"/>
    <col min="10256" max="10256" width="5.6640625" customWidth="1"/>
    <col min="10257" max="10258" width="8" customWidth="1"/>
    <col min="10259" max="10259" width="7.6640625" customWidth="1"/>
    <col min="10260" max="10261" width="8" customWidth="1"/>
    <col min="10262" max="10262" width="5.77734375" customWidth="1"/>
    <col min="10263" max="10263" width="5.44140625" customWidth="1"/>
    <col min="10265" max="10265" width="9.44140625" customWidth="1"/>
    <col min="10266" max="10266" width="3.5546875" customWidth="1"/>
    <col min="10267" max="10267" width="13.88671875" customWidth="1"/>
    <col min="10268" max="10268" width="8" customWidth="1"/>
    <col min="10269" max="10269" width="17.77734375" customWidth="1"/>
    <col min="10500" max="10500" width="17.21875" customWidth="1"/>
    <col min="10501" max="10501" width="9.109375" customWidth="1"/>
    <col min="10504" max="10504" width="7.88671875" customWidth="1"/>
    <col min="10505" max="10505" width="4.33203125" customWidth="1"/>
    <col min="10506" max="10506" width="8" customWidth="1"/>
    <col min="10507" max="10507" width="6.5546875" customWidth="1"/>
    <col min="10508" max="10508" width="5.109375" customWidth="1"/>
    <col min="10509" max="10509" width="14.77734375" customWidth="1"/>
    <col min="10510" max="10511" width="8" customWidth="1"/>
    <col min="10512" max="10512" width="5.6640625" customWidth="1"/>
    <col min="10513" max="10514" width="8" customWidth="1"/>
    <col min="10515" max="10515" width="7.6640625" customWidth="1"/>
    <col min="10516" max="10517" width="8" customWidth="1"/>
    <col min="10518" max="10518" width="5.77734375" customWidth="1"/>
    <col min="10519" max="10519" width="5.44140625" customWidth="1"/>
    <col min="10521" max="10521" width="9.44140625" customWidth="1"/>
    <col min="10522" max="10522" width="3.5546875" customWidth="1"/>
    <col min="10523" max="10523" width="13.88671875" customWidth="1"/>
    <col min="10524" max="10524" width="8" customWidth="1"/>
    <col min="10525" max="10525" width="17.77734375" customWidth="1"/>
    <col min="10756" max="10756" width="17.21875" customWidth="1"/>
    <col min="10757" max="10757" width="9.109375" customWidth="1"/>
    <col min="10760" max="10760" width="7.88671875" customWidth="1"/>
    <col min="10761" max="10761" width="4.33203125" customWidth="1"/>
    <col min="10762" max="10762" width="8" customWidth="1"/>
    <col min="10763" max="10763" width="6.5546875" customWidth="1"/>
    <col min="10764" max="10764" width="5.109375" customWidth="1"/>
    <col min="10765" max="10765" width="14.77734375" customWidth="1"/>
    <col min="10766" max="10767" width="8" customWidth="1"/>
    <col min="10768" max="10768" width="5.6640625" customWidth="1"/>
    <col min="10769" max="10770" width="8" customWidth="1"/>
    <col min="10771" max="10771" width="7.6640625" customWidth="1"/>
    <col min="10772" max="10773" width="8" customWidth="1"/>
    <col min="10774" max="10774" width="5.77734375" customWidth="1"/>
    <col min="10775" max="10775" width="5.44140625" customWidth="1"/>
    <col min="10777" max="10777" width="9.44140625" customWidth="1"/>
    <col min="10778" max="10778" width="3.5546875" customWidth="1"/>
    <col min="10779" max="10779" width="13.88671875" customWidth="1"/>
    <col min="10780" max="10780" width="8" customWidth="1"/>
    <col min="10781" max="10781" width="17.77734375" customWidth="1"/>
    <col min="11012" max="11012" width="17.21875" customWidth="1"/>
    <col min="11013" max="11013" width="9.109375" customWidth="1"/>
    <col min="11016" max="11016" width="7.88671875" customWidth="1"/>
    <col min="11017" max="11017" width="4.33203125" customWidth="1"/>
    <col min="11018" max="11018" width="8" customWidth="1"/>
    <col min="11019" max="11019" width="6.5546875" customWidth="1"/>
    <col min="11020" max="11020" width="5.109375" customWidth="1"/>
    <col min="11021" max="11021" width="14.77734375" customWidth="1"/>
    <col min="11022" max="11023" width="8" customWidth="1"/>
    <col min="11024" max="11024" width="5.6640625" customWidth="1"/>
    <col min="11025" max="11026" width="8" customWidth="1"/>
    <col min="11027" max="11027" width="7.6640625" customWidth="1"/>
    <col min="11028" max="11029" width="8" customWidth="1"/>
    <col min="11030" max="11030" width="5.77734375" customWidth="1"/>
    <col min="11031" max="11031" width="5.44140625" customWidth="1"/>
    <col min="11033" max="11033" width="9.44140625" customWidth="1"/>
    <col min="11034" max="11034" width="3.5546875" customWidth="1"/>
    <col min="11035" max="11035" width="13.88671875" customWidth="1"/>
    <col min="11036" max="11036" width="8" customWidth="1"/>
    <col min="11037" max="11037" width="17.77734375" customWidth="1"/>
    <col min="11268" max="11268" width="17.21875" customWidth="1"/>
    <col min="11269" max="11269" width="9.109375" customWidth="1"/>
    <col min="11272" max="11272" width="7.88671875" customWidth="1"/>
    <col min="11273" max="11273" width="4.33203125" customWidth="1"/>
    <col min="11274" max="11274" width="8" customWidth="1"/>
    <col min="11275" max="11275" width="6.5546875" customWidth="1"/>
    <col min="11276" max="11276" width="5.109375" customWidth="1"/>
    <col min="11277" max="11277" width="14.77734375" customWidth="1"/>
    <col min="11278" max="11279" width="8" customWidth="1"/>
    <col min="11280" max="11280" width="5.6640625" customWidth="1"/>
    <col min="11281" max="11282" width="8" customWidth="1"/>
    <col min="11283" max="11283" width="7.6640625" customWidth="1"/>
    <col min="11284" max="11285" width="8" customWidth="1"/>
    <col min="11286" max="11286" width="5.77734375" customWidth="1"/>
    <col min="11287" max="11287" width="5.44140625" customWidth="1"/>
    <col min="11289" max="11289" width="9.44140625" customWidth="1"/>
    <col min="11290" max="11290" width="3.5546875" customWidth="1"/>
    <col min="11291" max="11291" width="13.88671875" customWidth="1"/>
    <col min="11292" max="11292" width="8" customWidth="1"/>
    <col min="11293" max="11293" width="17.77734375" customWidth="1"/>
    <col min="11524" max="11524" width="17.21875" customWidth="1"/>
    <col min="11525" max="11525" width="9.109375" customWidth="1"/>
    <col min="11528" max="11528" width="7.88671875" customWidth="1"/>
    <col min="11529" max="11529" width="4.33203125" customWidth="1"/>
    <col min="11530" max="11530" width="8" customWidth="1"/>
    <col min="11531" max="11531" width="6.5546875" customWidth="1"/>
    <col min="11532" max="11532" width="5.109375" customWidth="1"/>
    <col min="11533" max="11533" width="14.77734375" customWidth="1"/>
    <col min="11534" max="11535" width="8" customWidth="1"/>
    <col min="11536" max="11536" width="5.6640625" customWidth="1"/>
    <col min="11537" max="11538" width="8" customWidth="1"/>
    <col min="11539" max="11539" width="7.6640625" customWidth="1"/>
    <col min="11540" max="11541" width="8" customWidth="1"/>
    <col min="11542" max="11542" width="5.77734375" customWidth="1"/>
    <col min="11543" max="11543" width="5.44140625" customWidth="1"/>
    <col min="11545" max="11545" width="9.44140625" customWidth="1"/>
    <col min="11546" max="11546" width="3.5546875" customWidth="1"/>
    <col min="11547" max="11547" width="13.88671875" customWidth="1"/>
    <col min="11548" max="11548" width="8" customWidth="1"/>
    <col min="11549" max="11549" width="17.77734375" customWidth="1"/>
    <col min="11780" max="11780" width="17.21875" customWidth="1"/>
    <col min="11781" max="11781" width="9.109375" customWidth="1"/>
    <col min="11784" max="11784" width="7.88671875" customWidth="1"/>
    <col min="11785" max="11785" width="4.33203125" customWidth="1"/>
    <col min="11786" max="11786" width="8" customWidth="1"/>
    <col min="11787" max="11787" width="6.5546875" customWidth="1"/>
    <col min="11788" max="11788" width="5.109375" customWidth="1"/>
    <col min="11789" max="11789" width="14.77734375" customWidth="1"/>
    <col min="11790" max="11791" width="8" customWidth="1"/>
    <col min="11792" max="11792" width="5.6640625" customWidth="1"/>
    <col min="11793" max="11794" width="8" customWidth="1"/>
    <col min="11795" max="11795" width="7.6640625" customWidth="1"/>
    <col min="11796" max="11797" width="8" customWidth="1"/>
    <col min="11798" max="11798" width="5.77734375" customWidth="1"/>
    <col min="11799" max="11799" width="5.44140625" customWidth="1"/>
    <col min="11801" max="11801" width="9.44140625" customWidth="1"/>
    <col min="11802" max="11802" width="3.5546875" customWidth="1"/>
    <col min="11803" max="11803" width="13.88671875" customWidth="1"/>
    <col min="11804" max="11804" width="8" customWidth="1"/>
    <col min="11805" max="11805" width="17.77734375" customWidth="1"/>
    <col min="12036" max="12036" width="17.21875" customWidth="1"/>
    <col min="12037" max="12037" width="9.109375" customWidth="1"/>
    <col min="12040" max="12040" width="7.88671875" customWidth="1"/>
    <col min="12041" max="12041" width="4.33203125" customWidth="1"/>
    <col min="12042" max="12042" width="8" customWidth="1"/>
    <col min="12043" max="12043" width="6.5546875" customWidth="1"/>
    <col min="12044" max="12044" width="5.109375" customWidth="1"/>
    <col min="12045" max="12045" width="14.77734375" customWidth="1"/>
    <col min="12046" max="12047" width="8" customWidth="1"/>
    <col min="12048" max="12048" width="5.6640625" customWidth="1"/>
    <col min="12049" max="12050" width="8" customWidth="1"/>
    <col min="12051" max="12051" width="7.6640625" customWidth="1"/>
    <col min="12052" max="12053" width="8" customWidth="1"/>
    <col min="12054" max="12054" width="5.77734375" customWidth="1"/>
    <col min="12055" max="12055" width="5.44140625" customWidth="1"/>
    <col min="12057" max="12057" width="9.44140625" customWidth="1"/>
    <col min="12058" max="12058" width="3.5546875" customWidth="1"/>
    <col min="12059" max="12059" width="13.88671875" customWidth="1"/>
    <col min="12060" max="12060" width="8" customWidth="1"/>
    <col min="12061" max="12061" width="17.77734375" customWidth="1"/>
    <col min="12292" max="12292" width="17.21875" customWidth="1"/>
    <col min="12293" max="12293" width="9.109375" customWidth="1"/>
    <col min="12296" max="12296" width="7.88671875" customWidth="1"/>
    <col min="12297" max="12297" width="4.33203125" customWidth="1"/>
    <col min="12298" max="12298" width="8" customWidth="1"/>
    <col min="12299" max="12299" width="6.5546875" customWidth="1"/>
    <col min="12300" max="12300" width="5.109375" customWidth="1"/>
    <col min="12301" max="12301" width="14.77734375" customWidth="1"/>
    <col min="12302" max="12303" width="8" customWidth="1"/>
    <col min="12304" max="12304" width="5.6640625" customWidth="1"/>
    <col min="12305" max="12306" width="8" customWidth="1"/>
    <col min="12307" max="12307" width="7.6640625" customWidth="1"/>
    <col min="12308" max="12309" width="8" customWidth="1"/>
    <col min="12310" max="12310" width="5.77734375" customWidth="1"/>
    <col min="12311" max="12311" width="5.44140625" customWidth="1"/>
    <col min="12313" max="12313" width="9.44140625" customWidth="1"/>
    <col min="12314" max="12314" width="3.5546875" customWidth="1"/>
    <col min="12315" max="12315" width="13.88671875" customWidth="1"/>
    <col min="12316" max="12316" width="8" customWidth="1"/>
    <col min="12317" max="12317" width="17.77734375" customWidth="1"/>
    <col min="12548" max="12548" width="17.21875" customWidth="1"/>
    <col min="12549" max="12549" width="9.109375" customWidth="1"/>
    <col min="12552" max="12552" width="7.88671875" customWidth="1"/>
    <col min="12553" max="12553" width="4.33203125" customWidth="1"/>
    <col min="12554" max="12554" width="8" customWidth="1"/>
    <col min="12555" max="12555" width="6.5546875" customWidth="1"/>
    <col min="12556" max="12556" width="5.109375" customWidth="1"/>
    <col min="12557" max="12557" width="14.77734375" customWidth="1"/>
    <col min="12558" max="12559" width="8" customWidth="1"/>
    <col min="12560" max="12560" width="5.6640625" customWidth="1"/>
    <col min="12561" max="12562" width="8" customWidth="1"/>
    <col min="12563" max="12563" width="7.6640625" customWidth="1"/>
    <col min="12564" max="12565" width="8" customWidth="1"/>
    <col min="12566" max="12566" width="5.77734375" customWidth="1"/>
    <col min="12567" max="12567" width="5.44140625" customWidth="1"/>
    <col min="12569" max="12569" width="9.44140625" customWidth="1"/>
    <col min="12570" max="12570" width="3.5546875" customWidth="1"/>
    <col min="12571" max="12571" width="13.88671875" customWidth="1"/>
    <col min="12572" max="12572" width="8" customWidth="1"/>
    <col min="12573" max="12573" width="17.77734375" customWidth="1"/>
    <col min="12804" max="12804" width="17.21875" customWidth="1"/>
    <col min="12805" max="12805" width="9.109375" customWidth="1"/>
    <col min="12808" max="12808" width="7.88671875" customWidth="1"/>
    <col min="12809" max="12809" width="4.33203125" customWidth="1"/>
    <col min="12810" max="12810" width="8" customWidth="1"/>
    <col min="12811" max="12811" width="6.5546875" customWidth="1"/>
    <col min="12812" max="12812" width="5.109375" customWidth="1"/>
    <col min="12813" max="12813" width="14.77734375" customWidth="1"/>
    <col min="12814" max="12815" width="8" customWidth="1"/>
    <col min="12816" max="12816" width="5.6640625" customWidth="1"/>
    <col min="12817" max="12818" width="8" customWidth="1"/>
    <col min="12819" max="12819" width="7.6640625" customWidth="1"/>
    <col min="12820" max="12821" width="8" customWidth="1"/>
    <col min="12822" max="12822" width="5.77734375" customWidth="1"/>
    <col min="12823" max="12823" width="5.44140625" customWidth="1"/>
    <col min="12825" max="12825" width="9.44140625" customWidth="1"/>
    <col min="12826" max="12826" width="3.5546875" customWidth="1"/>
    <col min="12827" max="12827" width="13.88671875" customWidth="1"/>
    <col min="12828" max="12828" width="8" customWidth="1"/>
    <col min="12829" max="12829" width="17.77734375" customWidth="1"/>
    <col min="13060" max="13060" width="17.21875" customWidth="1"/>
    <col min="13061" max="13061" width="9.109375" customWidth="1"/>
    <col min="13064" max="13064" width="7.88671875" customWidth="1"/>
    <col min="13065" max="13065" width="4.33203125" customWidth="1"/>
    <col min="13066" max="13066" width="8" customWidth="1"/>
    <col min="13067" max="13067" width="6.5546875" customWidth="1"/>
    <col min="13068" max="13068" width="5.109375" customWidth="1"/>
    <col min="13069" max="13069" width="14.77734375" customWidth="1"/>
    <col min="13070" max="13071" width="8" customWidth="1"/>
    <col min="13072" max="13072" width="5.6640625" customWidth="1"/>
    <col min="13073" max="13074" width="8" customWidth="1"/>
    <col min="13075" max="13075" width="7.6640625" customWidth="1"/>
    <col min="13076" max="13077" width="8" customWidth="1"/>
    <col min="13078" max="13078" width="5.77734375" customWidth="1"/>
    <col min="13079" max="13079" width="5.44140625" customWidth="1"/>
    <col min="13081" max="13081" width="9.44140625" customWidth="1"/>
    <col min="13082" max="13082" width="3.5546875" customWidth="1"/>
    <col min="13083" max="13083" width="13.88671875" customWidth="1"/>
    <col min="13084" max="13084" width="8" customWidth="1"/>
    <col min="13085" max="13085" width="17.77734375" customWidth="1"/>
    <col min="13316" max="13316" width="17.21875" customWidth="1"/>
    <col min="13317" max="13317" width="9.109375" customWidth="1"/>
    <col min="13320" max="13320" width="7.88671875" customWidth="1"/>
    <col min="13321" max="13321" width="4.33203125" customWidth="1"/>
    <col min="13322" max="13322" width="8" customWidth="1"/>
    <col min="13323" max="13323" width="6.5546875" customWidth="1"/>
    <col min="13324" max="13324" width="5.109375" customWidth="1"/>
    <col min="13325" max="13325" width="14.77734375" customWidth="1"/>
    <col min="13326" max="13327" width="8" customWidth="1"/>
    <col min="13328" max="13328" width="5.6640625" customWidth="1"/>
    <col min="13329" max="13330" width="8" customWidth="1"/>
    <col min="13331" max="13331" width="7.6640625" customWidth="1"/>
    <col min="13332" max="13333" width="8" customWidth="1"/>
    <col min="13334" max="13334" width="5.77734375" customWidth="1"/>
    <col min="13335" max="13335" width="5.44140625" customWidth="1"/>
    <col min="13337" max="13337" width="9.44140625" customWidth="1"/>
    <col min="13338" max="13338" width="3.5546875" customWidth="1"/>
    <col min="13339" max="13339" width="13.88671875" customWidth="1"/>
    <col min="13340" max="13340" width="8" customWidth="1"/>
    <col min="13341" max="13341" width="17.77734375" customWidth="1"/>
    <col min="13572" max="13572" width="17.21875" customWidth="1"/>
    <col min="13573" max="13573" width="9.109375" customWidth="1"/>
    <col min="13576" max="13576" width="7.88671875" customWidth="1"/>
    <col min="13577" max="13577" width="4.33203125" customWidth="1"/>
    <col min="13578" max="13578" width="8" customWidth="1"/>
    <col min="13579" max="13579" width="6.5546875" customWidth="1"/>
    <col min="13580" max="13580" width="5.109375" customWidth="1"/>
    <col min="13581" max="13581" width="14.77734375" customWidth="1"/>
    <col min="13582" max="13583" width="8" customWidth="1"/>
    <col min="13584" max="13584" width="5.6640625" customWidth="1"/>
    <col min="13585" max="13586" width="8" customWidth="1"/>
    <col min="13587" max="13587" width="7.6640625" customWidth="1"/>
    <col min="13588" max="13589" width="8" customWidth="1"/>
    <col min="13590" max="13590" width="5.77734375" customWidth="1"/>
    <col min="13591" max="13591" width="5.44140625" customWidth="1"/>
    <col min="13593" max="13593" width="9.44140625" customWidth="1"/>
    <col min="13594" max="13594" width="3.5546875" customWidth="1"/>
    <col min="13595" max="13595" width="13.88671875" customWidth="1"/>
    <col min="13596" max="13596" width="8" customWidth="1"/>
    <col min="13597" max="13597" width="17.77734375" customWidth="1"/>
    <col min="13828" max="13828" width="17.21875" customWidth="1"/>
    <col min="13829" max="13829" width="9.109375" customWidth="1"/>
    <col min="13832" max="13832" width="7.88671875" customWidth="1"/>
    <col min="13833" max="13833" width="4.33203125" customWidth="1"/>
    <col min="13834" max="13834" width="8" customWidth="1"/>
    <col min="13835" max="13835" width="6.5546875" customWidth="1"/>
    <col min="13836" max="13836" width="5.109375" customWidth="1"/>
    <col min="13837" max="13837" width="14.77734375" customWidth="1"/>
    <col min="13838" max="13839" width="8" customWidth="1"/>
    <col min="13840" max="13840" width="5.6640625" customWidth="1"/>
    <col min="13841" max="13842" width="8" customWidth="1"/>
    <col min="13843" max="13843" width="7.6640625" customWidth="1"/>
    <col min="13844" max="13845" width="8" customWidth="1"/>
    <col min="13846" max="13846" width="5.77734375" customWidth="1"/>
    <col min="13847" max="13847" width="5.44140625" customWidth="1"/>
    <col min="13849" max="13849" width="9.44140625" customWidth="1"/>
    <col min="13850" max="13850" width="3.5546875" customWidth="1"/>
    <col min="13851" max="13851" width="13.88671875" customWidth="1"/>
    <col min="13852" max="13852" width="8" customWidth="1"/>
    <col min="13853" max="13853" width="17.77734375" customWidth="1"/>
    <col min="14084" max="14084" width="17.21875" customWidth="1"/>
    <col min="14085" max="14085" width="9.109375" customWidth="1"/>
    <col min="14088" max="14088" width="7.88671875" customWidth="1"/>
    <col min="14089" max="14089" width="4.33203125" customWidth="1"/>
    <col min="14090" max="14090" width="8" customWidth="1"/>
    <col min="14091" max="14091" width="6.5546875" customWidth="1"/>
    <col min="14092" max="14092" width="5.109375" customWidth="1"/>
    <col min="14093" max="14093" width="14.77734375" customWidth="1"/>
    <col min="14094" max="14095" width="8" customWidth="1"/>
    <col min="14096" max="14096" width="5.6640625" customWidth="1"/>
    <col min="14097" max="14098" width="8" customWidth="1"/>
    <col min="14099" max="14099" width="7.6640625" customWidth="1"/>
    <col min="14100" max="14101" width="8" customWidth="1"/>
    <col min="14102" max="14102" width="5.77734375" customWidth="1"/>
    <col min="14103" max="14103" width="5.44140625" customWidth="1"/>
    <col min="14105" max="14105" width="9.44140625" customWidth="1"/>
    <col min="14106" max="14106" width="3.5546875" customWidth="1"/>
    <col min="14107" max="14107" width="13.88671875" customWidth="1"/>
    <col min="14108" max="14108" width="8" customWidth="1"/>
    <col min="14109" max="14109" width="17.77734375" customWidth="1"/>
    <col min="14340" max="14340" width="17.21875" customWidth="1"/>
    <col min="14341" max="14341" width="9.109375" customWidth="1"/>
    <col min="14344" max="14344" width="7.88671875" customWidth="1"/>
    <col min="14345" max="14345" width="4.33203125" customWidth="1"/>
    <col min="14346" max="14346" width="8" customWidth="1"/>
    <col min="14347" max="14347" width="6.5546875" customWidth="1"/>
    <col min="14348" max="14348" width="5.109375" customWidth="1"/>
    <col min="14349" max="14349" width="14.77734375" customWidth="1"/>
    <col min="14350" max="14351" width="8" customWidth="1"/>
    <col min="14352" max="14352" width="5.6640625" customWidth="1"/>
    <col min="14353" max="14354" width="8" customWidth="1"/>
    <col min="14355" max="14355" width="7.6640625" customWidth="1"/>
    <col min="14356" max="14357" width="8" customWidth="1"/>
    <col min="14358" max="14358" width="5.77734375" customWidth="1"/>
    <col min="14359" max="14359" width="5.44140625" customWidth="1"/>
    <col min="14361" max="14361" width="9.44140625" customWidth="1"/>
    <col min="14362" max="14362" width="3.5546875" customWidth="1"/>
    <col min="14363" max="14363" width="13.88671875" customWidth="1"/>
    <col min="14364" max="14364" width="8" customWidth="1"/>
    <col min="14365" max="14365" width="17.77734375" customWidth="1"/>
    <col min="14596" max="14596" width="17.21875" customWidth="1"/>
    <col min="14597" max="14597" width="9.109375" customWidth="1"/>
    <col min="14600" max="14600" width="7.88671875" customWidth="1"/>
    <col min="14601" max="14601" width="4.33203125" customWidth="1"/>
    <col min="14602" max="14602" width="8" customWidth="1"/>
    <col min="14603" max="14603" width="6.5546875" customWidth="1"/>
    <col min="14604" max="14604" width="5.109375" customWidth="1"/>
    <col min="14605" max="14605" width="14.77734375" customWidth="1"/>
    <col min="14606" max="14607" width="8" customWidth="1"/>
    <col min="14608" max="14608" width="5.6640625" customWidth="1"/>
    <col min="14609" max="14610" width="8" customWidth="1"/>
    <col min="14611" max="14611" width="7.6640625" customWidth="1"/>
    <col min="14612" max="14613" width="8" customWidth="1"/>
    <col min="14614" max="14614" width="5.77734375" customWidth="1"/>
    <col min="14615" max="14615" width="5.44140625" customWidth="1"/>
    <col min="14617" max="14617" width="9.44140625" customWidth="1"/>
    <col min="14618" max="14618" width="3.5546875" customWidth="1"/>
    <col min="14619" max="14619" width="13.88671875" customWidth="1"/>
    <col min="14620" max="14620" width="8" customWidth="1"/>
    <col min="14621" max="14621" width="17.77734375" customWidth="1"/>
    <col min="14852" max="14852" width="17.21875" customWidth="1"/>
    <col min="14853" max="14853" width="9.109375" customWidth="1"/>
    <col min="14856" max="14856" width="7.88671875" customWidth="1"/>
    <col min="14857" max="14857" width="4.33203125" customWidth="1"/>
    <col min="14858" max="14858" width="8" customWidth="1"/>
    <col min="14859" max="14859" width="6.5546875" customWidth="1"/>
    <col min="14860" max="14860" width="5.109375" customWidth="1"/>
    <col min="14861" max="14861" width="14.77734375" customWidth="1"/>
    <col min="14862" max="14863" width="8" customWidth="1"/>
    <col min="14864" max="14864" width="5.6640625" customWidth="1"/>
    <col min="14865" max="14866" width="8" customWidth="1"/>
    <col min="14867" max="14867" width="7.6640625" customWidth="1"/>
    <col min="14868" max="14869" width="8" customWidth="1"/>
    <col min="14870" max="14870" width="5.77734375" customWidth="1"/>
    <col min="14871" max="14871" width="5.44140625" customWidth="1"/>
    <col min="14873" max="14873" width="9.44140625" customWidth="1"/>
    <col min="14874" max="14874" width="3.5546875" customWidth="1"/>
    <col min="14875" max="14875" width="13.88671875" customWidth="1"/>
    <col min="14876" max="14876" width="8" customWidth="1"/>
    <col min="14877" max="14877" width="17.77734375" customWidth="1"/>
    <col min="15108" max="15108" width="17.21875" customWidth="1"/>
    <col min="15109" max="15109" width="9.109375" customWidth="1"/>
    <col min="15112" max="15112" width="7.88671875" customWidth="1"/>
    <col min="15113" max="15113" width="4.33203125" customWidth="1"/>
    <col min="15114" max="15114" width="8" customWidth="1"/>
    <col min="15115" max="15115" width="6.5546875" customWidth="1"/>
    <col min="15116" max="15116" width="5.109375" customWidth="1"/>
    <col min="15117" max="15117" width="14.77734375" customWidth="1"/>
    <col min="15118" max="15119" width="8" customWidth="1"/>
    <col min="15120" max="15120" width="5.6640625" customWidth="1"/>
    <col min="15121" max="15122" width="8" customWidth="1"/>
    <col min="15123" max="15123" width="7.6640625" customWidth="1"/>
    <col min="15124" max="15125" width="8" customWidth="1"/>
    <col min="15126" max="15126" width="5.77734375" customWidth="1"/>
    <col min="15127" max="15127" width="5.44140625" customWidth="1"/>
    <col min="15129" max="15129" width="9.44140625" customWidth="1"/>
    <col min="15130" max="15130" width="3.5546875" customWidth="1"/>
    <col min="15131" max="15131" width="13.88671875" customWidth="1"/>
    <col min="15132" max="15132" width="8" customWidth="1"/>
    <col min="15133" max="15133" width="17.77734375" customWidth="1"/>
    <col min="15364" max="15364" width="17.21875" customWidth="1"/>
    <col min="15365" max="15365" width="9.109375" customWidth="1"/>
    <col min="15368" max="15368" width="7.88671875" customWidth="1"/>
    <col min="15369" max="15369" width="4.33203125" customWidth="1"/>
    <col min="15370" max="15370" width="8" customWidth="1"/>
    <col min="15371" max="15371" width="6.5546875" customWidth="1"/>
    <col min="15372" max="15372" width="5.109375" customWidth="1"/>
    <col min="15373" max="15373" width="14.77734375" customWidth="1"/>
    <col min="15374" max="15375" width="8" customWidth="1"/>
    <col min="15376" max="15376" width="5.6640625" customWidth="1"/>
    <col min="15377" max="15378" width="8" customWidth="1"/>
    <col min="15379" max="15379" width="7.6640625" customWidth="1"/>
    <col min="15380" max="15381" width="8" customWidth="1"/>
    <col min="15382" max="15382" width="5.77734375" customWidth="1"/>
    <col min="15383" max="15383" width="5.44140625" customWidth="1"/>
    <col min="15385" max="15385" width="9.44140625" customWidth="1"/>
    <col min="15386" max="15386" width="3.5546875" customWidth="1"/>
    <col min="15387" max="15387" width="13.88671875" customWidth="1"/>
    <col min="15388" max="15388" width="8" customWidth="1"/>
    <col min="15389" max="15389" width="17.77734375" customWidth="1"/>
    <col min="15620" max="15620" width="17.21875" customWidth="1"/>
    <col min="15621" max="15621" width="9.109375" customWidth="1"/>
    <col min="15624" max="15624" width="7.88671875" customWidth="1"/>
    <col min="15625" max="15625" width="4.33203125" customWidth="1"/>
    <col min="15626" max="15626" width="8" customWidth="1"/>
    <col min="15627" max="15627" width="6.5546875" customWidth="1"/>
    <col min="15628" max="15628" width="5.109375" customWidth="1"/>
    <col min="15629" max="15629" width="14.77734375" customWidth="1"/>
    <col min="15630" max="15631" width="8" customWidth="1"/>
    <col min="15632" max="15632" width="5.6640625" customWidth="1"/>
    <col min="15633" max="15634" width="8" customWidth="1"/>
    <col min="15635" max="15635" width="7.6640625" customWidth="1"/>
    <col min="15636" max="15637" width="8" customWidth="1"/>
    <col min="15638" max="15638" width="5.77734375" customWidth="1"/>
    <col min="15639" max="15639" width="5.44140625" customWidth="1"/>
    <col min="15641" max="15641" width="9.44140625" customWidth="1"/>
    <col min="15642" max="15642" width="3.5546875" customWidth="1"/>
    <col min="15643" max="15643" width="13.88671875" customWidth="1"/>
    <col min="15644" max="15644" width="8" customWidth="1"/>
    <col min="15645" max="15645" width="17.77734375" customWidth="1"/>
    <col min="15876" max="15876" width="17.21875" customWidth="1"/>
    <col min="15877" max="15877" width="9.109375" customWidth="1"/>
    <col min="15880" max="15880" width="7.88671875" customWidth="1"/>
    <col min="15881" max="15881" width="4.33203125" customWidth="1"/>
    <col min="15882" max="15882" width="8" customWidth="1"/>
    <col min="15883" max="15883" width="6.5546875" customWidth="1"/>
    <col min="15884" max="15884" width="5.109375" customWidth="1"/>
    <col min="15885" max="15885" width="14.77734375" customWidth="1"/>
    <col min="15886" max="15887" width="8" customWidth="1"/>
    <col min="15888" max="15888" width="5.6640625" customWidth="1"/>
    <col min="15889" max="15890" width="8" customWidth="1"/>
    <col min="15891" max="15891" width="7.6640625" customWidth="1"/>
    <col min="15892" max="15893" width="8" customWidth="1"/>
    <col min="15894" max="15894" width="5.77734375" customWidth="1"/>
    <col min="15895" max="15895" width="5.44140625" customWidth="1"/>
    <col min="15897" max="15897" width="9.44140625" customWidth="1"/>
    <col min="15898" max="15898" width="3.5546875" customWidth="1"/>
    <col min="15899" max="15899" width="13.88671875" customWidth="1"/>
    <col min="15900" max="15900" width="8" customWidth="1"/>
    <col min="15901" max="15901" width="17.77734375" customWidth="1"/>
    <col min="16132" max="16132" width="17.21875" customWidth="1"/>
    <col min="16133" max="16133" width="9.109375" customWidth="1"/>
    <col min="16136" max="16136" width="7.88671875" customWidth="1"/>
    <col min="16137" max="16137" width="4.33203125" customWidth="1"/>
    <col min="16138" max="16138" width="8" customWidth="1"/>
    <col min="16139" max="16139" width="6.5546875" customWidth="1"/>
    <col min="16140" max="16140" width="5.109375" customWidth="1"/>
    <col min="16141" max="16141" width="14.77734375" customWidth="1"/>
    <col min="16142" max="16143" width="8" customWidth="1"/>
    <col min="16144" max="16144" width="5.6640625" customWidth="1"/>
    <col min="16145" max="16146" width="8" customWidth="1"/>
    <col min="16147" max="16147" width="7.6640625" customWidth="1"/>
    <col min="16148" max="16149" width="8" customWidth="1"/>
    <col min="16150" max="16150" width="5.77734375" customWidth="1"/>
    <col min="16151" max="16151" width="5.44140625" customWidth="1"/>
    <col min="16153" max="16153" width="9.44140625" customWidth="1"/>
    <col min="16154" max="16154" width="3.5546875" customWidth="1"/>
    <col min="16155" max="16155" width="13.88671875" customWidth="1"/>
    <col min="16156" max="16156" width="8" customWidth="1"/>
    <col min="16157" max="16157" width="17.77734375" customWidth="1"/>
  </cols>
  <sheetData>
    <row r="1" spans="1:31" ht="0.6" hidden="1" customHeight="1" x14ac:dyDescent="0.35"/>
    <row r="2" spans="1:31" hidden="1" x14ac:dyDescent="0.35">
      <c r="Z2" s="303" t="s">
        <v>27</v>
      </c>
      <c r="AA2" s="303"/>
      <c r="AB2" s="303"/>
      <c r="AC2" s="303"/>
      <c r="AD2" s="303"/>
      <c r="AE2" s="304"/>
    </row>
    <row r="3" spans="1:31" ht="19.8" hidden="1" customHeight="1" x14ac:dyDescent="0.35">
      <c r="Z3" s="139" t="s">
        <v>28</v>
      </c>
      <c r="AA3" s="139" t="s">
        <v>113</v>
      </c>
      <c r="AB3" s="139" t="s">
        <v>124</v>
      </c>
      <c r="AC3" s="9" t="s">
        <v>29</v>
      </c>
      <c r="AD3" s="10" t="s">
        <v>30</v>
      </c>
      <c r="AE3" s="11" t="s">
        <v>31</v>
      </c>
    </row>
    <row r="4" spans="1:31" hidden="1" x14ac:dyDescent="0.35">
      <c r="A4" s="12"/>
      <c r="B4" s="133"/>
      <c r="C4" t="s">
        <v>32</v>
      </c>
      <c r="D4" s="13"/>
      <c r="E4" s="14"/>
      <c r="F4" s="14"/>
      <c r="G4" s="14"/>
      <c r="H4" s="14"/>
      <c r="I4" s="14"/>
      <c r="J4" s="14"/>
      <c r="K4" s="15" t="s">
        <v>33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"/>
      <c r="X4" s="8"/>
      <c r="Z4" s="140" t="s">
        <v>34</v>
      </c>
      <c r="AA4" s="140"/>
      <c r="AB4" s="140"/>
      <c r="AC4" s="17"/>
      <c r="AD4" s="18"/>
      <c r="AE4" s="19"/>
    </row>
    <row r="5" spans="1:31" ht="30.6" hidden="1" customHeight="1" x14ac:dyDescent="0.35">
      <c r="A5" s="20"/>
      <c r="B5" s="133"/>
      <c r="D5" s="21"/>
      <c r="E5" s="22"/>
      <c r="F5" s="22"/>
      <c r="G5" s="22"/>
      <c r="H5" s="22"/>
      <c r="I5" s="22"/>
      <c r="J5" s="22"/>
      <c r="K5" s="23" t="s">
        <v>35</v>
      </c>
      <c r="L5" s="24" t="s">
        <v>29</v>
      </c>
      <c r="M5" s="24"/>
      <c r="N5" s="25" t="s">
        <v>36</v>
      </c>
      <c r="O5" s="25" t="s">
        <v>37</v>
      </c>
      <c r="P5" s="25"/>
      <c r="Q5" s="25"/>
      <c r="R5" s="25"/>
      <c r="S5" s="25"/>
      <c r="T5" s="25"/>
      <c r="U5" s="25"/>
      <c r="V5" s="26" t="s">
        <v>38</v>
      </c>
      <c r="Z5" s="207">
        <v>0</v>
      </c>
      <c r="AA5" s="27"/>
      <c r="AB5" s="27"/>
      <c r="AC5" s="28"/>
      <c r="AD5" s="29">
        <v>4</v>
      </c>
      <c r="AE5" s="208">
        <v>150</v>
      </c>
    </row>
    <row r="6" spans="1:31" ht="8.4" hidden="1" customHeight="1" x14ac:dyDescent="0.35">
      <c r="A6" s="31"/>
      <c r="B6" s="133"/>
      <c r="D6" s="32"/>
      <c r="E6" s="33"/>
      <c r="F6" s="33"/>
      <c r="G6" s="33"/>
      <c r="H6" s="33"/>
      <c r="I6" s="33"/>
      <c r="J6" s="33"/>
      <c r="K6" s="34">
        <v>0</v>
      </c>
      <c r="L6" s="35">
        <v>36</v>
      </c>
      <c r="M6" s="35"/>
      <c r="N6" s="36">
        <v>36</v>
      </c>
      <c r="O6" s="37">
        <v>0</v>
      </c>
      <c r="P6" s="37"/>
      <c r="Q6" s="37"/>
      <c r="R6" s="37"/>
      <c r="S6" s="37"/>
      <c r="T6" s="37"/>
      <c r="U6" s="37"/>
      <c r="V6" s="38">
        <v>36</v>
      </c>
      <c r="Z6" s="207">
        <v>4</v>
      </c>
      <c r="AA6" s="27"/>
      <c r="AB6" s="27"/>
      <c r="AC6" s="28"/>
      <c r="AD6" s="29">
        <v>6</v>
      </c>
      <c r="AE6" s="208">
        <v>200</v>
      </c>
    </row>
    <row r="7" spans="1:31" hidden="1" x14ac:dyDescent="0.35">
      <c r="K7" s="39">
        <v>0.1</v>
      </c>
      <c r="L7" s="40">
        <v>36</v>
      </c>
      <c r="M7" s="40"/>
      <c r="N7" s="41">
        <f>L6+L7</f>
        <v>72</v>
      </c>
      <c r="O7" s="42">
        <f>N6+1</f>
        <v>37</v>
      </c>
      <c r="P7" s="42"/>
      <c r="Q7" s="42"/>
      <c r="R7" s="42"/>
      <c r="S7" s="42"/>
      <c r="T7" s="42"/>
      <c r="U7" s="42"/>
      <c r="V7" s="43">
        <v>72</v>
      </c>
      <c r="Z7" s="207">
        <v>6</v>
      </c>
      <c r="AA7" s="27"/>
      <c r="AB7" s="27"/>
      <c r="AC7" s="28"/>
      <c r="AD7" s="29">
        <v>8</v>
      </c>
      <c r="AE7" s="208">
        <v>250</v>
      </c>
    </row>
    <row r="8" spans="1:31" hidden="1" x14ac:dyDescent="0.35">
      <c r="K8" s="34">
        <v>0.2</v>
      </c>
      <c r="L8" s="35">
        <v>36</v>
      </c>
      <c r="M8" s="35"/>
      <c r="N8" s="36">
        <f>N7+L8</f>
        <v>108</v>
      </c>
      <c r="O8" s="37">
        <f>V7+1</f>
        <v>73</v>
      </c>
      <c r="P8" s="37"/>
      <c r="Q8" s="37"/>
      <c r="R8" s="37"/>
      <c r="S8" s="37"/>
      <c r="T8" s="37"/>
      <c r="U8" s="37"/>
      <c r="V8" s="38">
        <v>108</v>
      </c>
      <c r="Z8" s="207">
        <v>8</v>
      </c>
      <c r="AA8" s="27"/>
      <c r="AB8" s="27"/>
      <c r="AC8" s="28"/>
      <c r="AD8" s="29">
        <v>10</v>
      </c>
      <c r="AE8" s="208">
        <v>300</v>
      </c>
    </row>
    <row r="9" spans="1:31" hidden="1" x14ac:dyDescent="0.35">
      <c r="K9" s="39">
        <v>0.3</v>
      </c>
      <c r="L9" s="40">
        <v>36</v>
      </c>
      <c r="M9" s="40"/>
      <c r="N9" s="41">
        <f>N8+L9</f>
        <v>144</v>
      </c>
      <c r="O9" s="42">
        <f>V8+1</f>
        <v>109</v>
      </c>
      <c r="P9" s="42"/>
      <c r="Q9" s="42"/>
      <c r="R9" s="42"/>
      <c r="S9" s="42"/>
      <c r="T9" s="42"/>
      <c r="U9" s="42"/>
      <c r="V9" s="43">
        <v>144</v>
      </c>
      <c r="Z9" s="207">
        <v>10</v>
      </c>
      <c r="AA9" s="27"/>
      <c r="AB9" s="27"/>
      <c r="AC9" s="28"/>
      <c r="AD9" s="29"/>
      <c r="AE9" s="208">
        <v>350</v>
      </c>
    </row>
    <row r="10" spans="1:31" hidden="1" x14ac:dyDescent="0.35">
      <c r="K10" s="34">
        <v>0.4</v>
      </c>
      <c r="L10" s="35">
        <v>36</v>
      </c>
      <c r="M10" s="35"/>
      <c r="N10" s="36">
        <f>N9+L10</f>
        <v>180</v>
      </c>
      <c r="O10" s="37">
        <f>V9+1</f>
        <v>145</v>
      </c>
      <c r="P10" s="37"/>
      <c r="Q10" s="37"/>
      <c r="R10" s="37"/>
      <c r="S10" s="37"/>
      <c r="T10" s="37"/>
      <c r="U10" s="37"/>
      <c r="V10" s="38">
        <v>180</v>
      </c>
      <c r="Z10" s="214"/>
      <c r="AA10" s="214"/>
      <c r="AB10" s="214"/>
      <c r="AC10" s="215"/>
      <c r="AD10" s="216"/>
      <c r="AE10" s="217">
        <v>180</v>
      </c>
    </row>
    <row r="11" spans="1:31" hidden="1" x14ac:dyDescent="0.35">
      <c r="K11" s="44">
        <v>0.5</v>
      </c>
      <c r="L11" s="45">
        <v>36</v>
      </c>
      <c r="M11" s="45"/>
      <c r="N11" s="46"/>
      <c r="O11" s="47">
        <f>V10+1</f>
        <v>181</v>
      </c>
      <c r="P11" s="47"/>
      <c r="Q11" s="47"/>
      <c r="R11" s="47"/>
      <c r="S11" s="47"/>
      <c r="T11" s="47"/>
      <c r="U11" s="47"/>
      <c r="V11" s="48"/>
      <c r="Z11" s="218"/>
      <c r="AA11" s="218"/>
      <c r="AB11" s="218"/>
      <c r="AC11" s="219"/>
      <c r="AD11" s="220"/>
      <c r="AE11" s="221"/>
    </row>
    <row r="12" spans="1:31" hidden="1" x14ac:dyDescent="0.35">
      <c r="K12" s="53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Z12" s="55"/>
      <c r="AA12" s="55"/>
      <c r="AB12" s="55"/>
      <c r="AC12" s="57"/>
      <c r="AD12" s="55"/>
      <c r="AE12" s="54"/>
    </row>
    <row r="13" spans="1:31" hidden="1" x14ac:dyDescent="0.35">
      <c r="K13" s="58" t="s">
        <v>39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  <c r="Z13" s="55"/>
      <c r="AA13" s="55"/>
      <c r="AB13" s="55"/>
      <c r="AC13" s="57"/>
      <c r="AD13" s="55"/>
      <c r="AE13" s="54"/>
    </row>
    <row r="14" spans="1:31" ht="21.6" hidden="1" customHeight="1" x14ac:dyDescent="0.35">
      <c r="K14" s="23" t="s">
        <v>35</v>
      </c>
      <c r="L14" s="24" t="s">
        <v>29</v>
      </c>
      <c r="M14" s="24"/>
      <c r="N14" s="25" t="s">
        <v>36</v>
      </c>
      <c r="O14" s="25" t="s">
        <v>37</v>
      </c>
      <c r="P14" s="25"/>
      <c r="Q14" s="25"/>
      <c r="R14" s="25"/>
      <c r="S14" s="25"/>
      <c r="T14" s="25"/>
      <c r="U14" s="25"/>
      <c r="V14" s="26" t="s">
        <v>38</v>
      </c>
      <c r="Z14" s="207">
        <v>0</v>
      </c>
      <c r="AA14" s="27"/>
      <c r="AB14" s="27"/>
      <c r="AC14" s="28"/>
      <c r="AD14" s="29">
        <v>4</v>
      </c>
      <c r="AE14" s="208">
        <v>150</v>
      </c>
    </row>
    <row r="15" spans="1:31" hidden="1" x14ac:dyDescent="0.35">
      <c r="K15" s="61">
        <v>0</v>
      </c>
      <c r="L15" s="35">
        <v>36</v>
      </c>
      <c r="M15" s="35"/>
      <c r="N15" s="36">
        <v>36</v>
      </c>
      <c r="O15" s="37">
        <v>0</v>
      </c>
      <c r="P15" s="37"/>
      <c r="Q15" s="37"/>
      <c r="R15" s="37"/>
      <c r="S15" s="37"/>
      <c r="T15" s="37"/>
      <c r="U15" s="37"/>
      <c r="V15" s="38">
        <v>36</v>
      </c>
      <c r="Z15" s="207">
        <v>4</v>
      </c>
      <c r="AA15" s="27"/>
      <c r="AB15" s="27"/>
      <c r="AC15" s="28"/>
      <c r="AD15" s="29">
        <v>6</v>
      </c>
      <c r="AE15" s="208">
        <v>200</v>
      </c>
    </row>
    <row r="16" spans="1:31" hidden="1" x14ac:dyDescent="0.35">
      <c r="K16" s="62">
        <v>0</v>
      </c>
      <c r="L16" s="40">
        <v>36</v>
      </c>
      <c r="M16" s="40"/>
      <c r="N16" s="41">
        <f>L15+L16</f>
        <v>72</v>
      </c>
      <c r="O16" s="42">
        <f>N15+1</f>
        <v>37</v>
      </c>
      <c r="P16" s="42"/>
      <c r="Q16" s="42"/>
      <c r="R16" s="42"/>
      <c r="S16" s="42"/>
      <c r="T16" s="42"/>
      <c r="U16" s="42"/>
      <c r="V16" s="43">
        <v>72</v>
      </c>
      <c r="Z16" s="207">
        <v>6</v>
      </c>
      <c r="AA16" s="27"/>
      <c r="AB16" s="27"/>
      <c r="AC16" s="28"/>
      <c r="AD16" s="29">
        <v>8</v>
      </c>
      <c r="AE16" s="208">
        <v>250</v>
      </c>
    </row>
    <row r="17" spans="1:31" hidden="1" x14ac:dyDescent="0.35">
      <c r="K17" s="61">
        <v>0</v>
      </c>
      <c r="L17" s="35">
        <v>36</v>
      </c>
      <c r="M17" s="35"/>
      <c r="N17" s="36">
        <f>N16+L17</f>
        <v>108</v>
      </c>
      <c r="O17" s="37">
        <f>V16+1</f>
        <v>73</v>
      </c>
      <c r="P17" s="37"/>
      <c r="Q17" s="37"/>
      <c r="R17" s="37"/>
      <c r="S17" s="37"/>
      <c r="T17" s="37"/>
      <c r="U17" s="37"/>
      <c r="V17" s="38">
        <v>108</v>
      </c>
      <c r="Z17" s="207">
        <v>8</v>
      </c>
      <c r="AA17" s="27"/>
      <c r="AB17" s="27"/>
      <c r="AC17" s="28"/>
      <c r="AD17" s="29">
        <v>10</v>
      </c>
      <c r="AE17" s="208">
        <v>300</v>
      </c>
    </row>
    <row r="18" spans="1:31" hidden="1" x14ac:dyDescent="0.35">
      <c r="K18" s="62">
        <v>0</v>
      </c>
      <c r="L18" s="40">
        <v>36</v>
      </c>
      <c r="M18" s="40"/>
      <c r="N18" s="41">
        <f>N17+L18</f>
        <v>144</v>
      </c>
      <c r="O18" s="42">
        <f>V17+1</f>
        <v>109</v>
      </c>
      <c r="P18" s="42"/>
      <c r="Q18" s="42"/>
      <c r="R18" s="42"/>
      <c r="S18" s="42"/>
      <c r="T18" s="42"/>
      <c r="U18" s="42"/>
      <c r="V18" s="43">
        <v>144</v>
      </c>
      <c r="Z18" s="207">
        <v>10</v>
      </c>
      <c r="AA18" s="27"/>
      <c r="AB18" s="27"/>
      <c r="AC18" s="28"/>
      <c r="AD18" s="29"/>
      <c r="AE18" s="208">
        <v>350</v>
      </c>
    </row>
    <row r="19" spans="1:31" hidden="1" x14ac:dyDescent="0.35">
      <c r="K19" s="61">
        <v>0</v>
      </c>
      <c r="L19" s="35">
        <v>36</v>
      </c>
      <c r="M19" s="35"/>
      <c r="N19" s="36">
        <f>N18+L19</f>
        <v>180</v>
      </c>
      <c r="O19" s="37">
        <f>V18+1</f>
        <v>145</v>
      </c>
      <c r="P19" s="37"/>
      <c r="Q19" s="37"/>
      <c r="R19" s="37"/>
      <c r="S19" s="37"/>
      <c r="T19" s="37"/>
      <c r="U19" s="37"/>
      <c r="V19" s="38">
        <v>156</v>
      </c>
      <c r="Z19" s="207"/>
      <c r="AA19" s="27"/>
      <c r="AB19" s="27"/>
      <c r="AC19" s="28"/>
      <c r="AD19" s="29"/>
      <c r="AE19" s="208"/>
    </row>
    <row r="20" spans="1:31" hidden="1" x14ac:dyDescent="0.35">
      <c r="K20" s="63">
        <v>0</v>
      </c>
      <c r="L20" s="45"/>
      <c r="M20" s="45"/>
      <c r="N20" s="46"/>
      <c r="O20" s="47">
        <f>V19+1</f>
        <v>157</v>
      </c>
      <c r="P20" s="47"/>
      <c r="Q20" s="47"/>
      <c r="R20" s="47"/>
      <c r="S20" s="47"/>
      <c r="T20" s="47"/>
      <c r="U20" s="47"/>
      <c r="V20" s="48"/>
      <c r="Z20" s="209"/>
      <c r="AA20" s="210"/>
      <c r="AB20" s="210"/>
      <c r="AC20" s="211"/>
      <c r="AD20" s="212"/>
      <c r="AE20" s="213"/>
    </row>
    <row r="21" spans="1:31" hidden="1" x14ac:dyDescent="0.35">
      <c r="K21" s="53"/>
      <c r="L21" s="54"/>
      <c r="M21" s="54"/>
      <c r="N21" s="55"/>
      <c r="O21" s="56"/>
      <c r="P21" s="56"/>
      <c r="Q21" s="56"/>
      <c r="R21" s="56"/>
      <c r="S21" s="56"/>
      <c r="T21" s="56"/>
      <c r="U21" s="56"/>
      <c r="V21" s="56"/>
      <c r="Z21" s="55"/>
      <c r="AA21" s="55"/>
      <c r="AB21" s="55"/>
      <c r="AC21" s="57"/>
      <c r="AD21" s="55"/>
      <c r="AE21" s="54"/>
    </row>
    <row r="22" spans="1:31" hidden="1" x14ac:dyDescent="0.35">
      <c r="K22" s="58" t="s">
        <v>40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  <c r="Z22" s="55"/>
      <c r="AA22" s="55"/>
      <c r="AB22" s="55"/>
      <c r="AC22" s="57"/>
      <c r="AD22" s="55"/>
      <c r="AE22" s="54"/>
    </row>
    <row r="23" spans="1:31" ht="27" hidden="1" customHeight="1" x14ac:dyDescent="0.35">
      <c r="K23" s="23" t="s">
        <v>35</v>
      </c>
      <c r="L23" s="24" t="s">
        <v>29</v>
      </c>
      <c r="M23" s="24"/>
      <c r="N23" s="25" t="s">
        <v>36</v>
      </c>
      <c r="O23" s="25" t="s">
        <v>37</v>
      </c>
      <c r="P23" s="25"/>
      <c r="Q23" s="25"/>
      <c r="R23" s="25"/>
      <c r="S23" s="25"/>
      <c r="T23" s="25"/>
      <c r="U23" s="25"/>
      <c r="V23" s="26" t="s">
        <v>38</v>
      </c>
      <c r="Z23" s="55"/>
      <c r="AA23" s="55"/>
      <c r="AB23" s="55"/>
      <c r="AC23" s="57"/>
      <c r="AD23" s="55"/>
      <c r="AE23" s="54"/>
    </row>
    <row r="24" spans="1:31" ht="13.2" hidden="1" customHeight="1" x14ac:dyDescent="0.35">
      <c r="K24" s="61">
        <v>0</v>
      </c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8"/>
      <c r="Z24" s="55"/>
      <c r="AA24" s="55"/>
      <c r="AB24" s="55"/>
      <c r="AC24" s="57"/>
      <c r="AD24" s="55"/>
      <c r="AE24" s="54"/>
    </row>
    <row r="25" spans="1:31" hidden="1" x14ac:dyDescent="0.35">
      <c r="K25" s="64"/>
      <c r="L25" s="65"/>
      <c r="M25" s="65"/>
      <c r="N25" s="66"/>
      <c r="O25" s="67"/>
      <c r="P25" s="67"/>
      <c r="Q25" s="67"/>
      <c r="R25" s="67"/>
      <c r="S25" s="67"/>
      <c r="T25" s="67"/>
      <c r="U25" s="67"/>
      <c r="V25" s="68"/>
      <c r="Z25" s="55"/>
      <c r="AA25" s="55"/>
      <c r="AB25" s="55"/>
      <c r="AC25" s="57"/>
      <c r="AD25" s="55"/>
      <c r="AE25" s="54"/>
    </row>
    <row r="26" spans="1:31" hidden="1" x14ac:dyDescent="0.35">
      <c r="K26" s="53"/>
      <c r="L26" s="54"/>
      <c r="M26" s="54"/>
      <c r="N26" s="55"/>
      <c r="O26" s="56"/>
      <c r="P26" s="56"/>
      <c r="Q26" s="56"/>
      <c r="R26" s="56"/>
      <c r="S26" s="56"/>
      <c r="T26" s="56"/>
      <c r="U26" s="56"/>
      <c r="V26" s="56"/>
      <c r="Z26" s="55"/>
      <c r="AA26" s="55"/>
      <c r="AB26" s="55"/>
      <c r="AC26" s="57"/>
      <c r="AD26" s="55"/>
      <c r="AE26" s="54"/>
    </row>
    <row r="27" spans="1:31" hidden="1" x14ac:dyDescent="0.35">
      <c r="K27" s="53"/>
      <c r="L27" s="54"/>
      <c r="M27" s="54"/>
      <c r="N27" s="55"/>
      <c r="O27" s="56"/>
      <c r="P27" s="56"/>
      <c r="Q27" s="56"/>
      <c r="R27" s="56"/>
      <c r="S27" s="56"/>
      <c r="T27" s="56"/>
      <c r="U27" s="56"/>
      <c r="V27" s="56"/>
      <c r="Z27" s="55"/>
      <c r="AA27" s="55"/>
      <c r="AB27" s="55"/>
      <c r="AC27" s="57"/>
      <c r="AD27" s="55"/>
      <c r="AE27" s="54"/>
    </row>
    <row r="28" spans="1:31" hidden="1" x14ac:dyDescent="0.35">
      <c r="K28" s="53"/>
      <c r="L28" s="54"/>
      <c r="M28" s="54"/>
      <c r="N28" s="55"/>
      <c r="O28" s="56"/>
      <c r="P28" s="56"/>
      <c r="Q28" s="56"/>
      <c r="R28" s="56"/>
      <c r="S28" s="56"/>
      <c r="T28" s="56"/>
      <c r="U28" s="56"/>
      <c r="V28" s="56"/>
      <c r="Z28" s="55"/>
      <c r="AA28" s="55"/>
      <c r="AB28" s="55"/>
      <c r="AC28" s="57"/>
      <c r="AD28" s="55"/>
      <c r="AE28" s="54"/>
    </row>
    <row r="29" spans="1:31" ht="14.4" customHeight="1" x14ac:dyDescent="0.35">
      <c r="A29" s="353" t="s">
        <v>143</v>
      </c>
      <c r="B29" s="354"/>
      <c r="C29" s="354"/>
      <c r="D29" s="354"/>
      <c r="E29" s="354"/>
      <c r="F29" s="354"/>
      <c r="G29" s="354"/>
      <c r="H29" s="354"/>
      <c r="I29" s="354"/>
      <c r="J29" s="354"/>
      <c r="K29" s="271">
        <v>46023</v>
      </c>
      <c r="L29" s="271"/>
      <c r="M29" s="271"/>
      <c r="N29" s="272"/>
      <c r="O29" s="241"/>
      <c r="P29" s="357" t="s">
        <v>148</v>
      </c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9"/>
      <c r="AD29" s="69"/>
      <c r="AE29" s="69"/>
    </row>
    <row r="30" spans="1:31" ht="14.4" customHeight="1" x14ac:dyDescent="0.35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273"/>
      <c r="L30" s="273"/>
      <c r="M30" s="273"/>
      <c r="N30" s="274"/>
      <c r="O30" s="190"/>
      <c r="P30" s="360" t="s">
        <v>145</v>
      </c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5"/>
      <c r="AD30" s="69"/>
      <c r="AE30" s="69"/>
    </row>
    <row r="31" spans="1:31" ht="19.2" customHeight="1" thickBot="1" x14ac:dyDescent="0.4">
      <c r="A31" s="364" t="s">
        <v>41</v>
      </c>
      <c r="B31" s="367" t="s">
        <v>117</v>
      </c>
      <c r="C31" s="191" t="s">
        <v>140</v>
      </c>
      <c r="D31" s="369" t="s">
        <v>43</v>
      </c>
      <c r="E31" s="369"/>
      <c r="F31" s="369"/>
      <c r="G31" s="369"/>
      <c r="H31" s="369"/>
      <c r="I31" s="369"/>
      <c r="J31" s="369"/>
      <c r="K31" s="370" t="s">
        <v>44</v>
      </c>
      <c r="L31" s="192"/>
      <c r="M31" s="193"/>
      <c r="N31" s="372" t="s">
        <v>45</v>
      </c>
      <c r="O31" s="194"/>
      <c r="P31" s="361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3"/>
      <c r="AD31" s="69"/>
      <c r="AE31" s="69"/>
    </row>
    <row r="32" spans="1:31" s="71" customFormat="1" ht="49.8" customHeight="1" x14ac:dyDescent="0.3">
      <c r="A32" s="365"/>
      <c r="B32" s="368"/>
      <c r="C32" s="252" t="s">
        <v>141</v>
      </c>
      <c r="D32" s="196" t="s">
        <v>47</v>
      </c>
      <c r="E32" s="195" t="s">
        <v>48</v>
      </c>
      <c r="F32" s="196" t="s">
        <v>49</v>
      </c>
      <c r="G32" s="377" t="s">
        <v>50</v>
      </c>
      <c r="H32" s="197"/>
      <c r="I32" s="340"/>
      <c r="J32" s="351" t="s">
        <v>51</v>
      </c>
      <c r="K32" s="370"/>
      <c r="L32" s="198"/>
      <c r="M32" s="199"/>
      <c r="N32" s="373"/>
      <c r="O32" s="200" t="s">
        <v>52</v>
      </c>
      <c r="P32" s="345" t="s">
        <v>114</v>
      </c>
      <c r="Q32" s="251" t="s">
        <v>52</v>
      </c>
      <c r="R32" s="251" t="s">
        <v>53</v>
      </c>
      <c r="S32" s="251" t="s">
        <v>53</v>
      </c>
      <c r="T32" s="347" t="s">
        <v>53</v>
      </c>
      <c r="U32" s="348"/>
      <c r="V32" s="349" t="s">
        <v>147</v>
      </c>
      <c r="W32" s="343" t="s">
        <v>54</v>
      </c>
      <c r="X32" s="343"/>
      <c r="Y32" s="345" t="s">
        <v>115</v>
      </c>
      <c r="Z32" s="345" t="s">
        <v>120</v>
      </c>
      <c r="AA32" s="345"/>
      <c r="AB32" s="345" t="s">
        <v>125</v>
      </c>
      <c r="AC32" s="375" t="s">
        <v>55</v>
      </c>
      <c r="AD32" s="70"/>
    </row>
    <row r="33" spans="1:30" s="71" customFormat="1" ht="33" customHeight="1" thickBot="1" x14ac:dyDescent="0.35">
      <c r="A33" s="366"/>
      <c r="B33" s="242" t="s">
        <v>118</v>
      </c>
      <c r="C33" s="243" t="s">
        <v>57</v>
      </c>
      <c r="D33" s="244" t="s">
        <v>57</v>
      </c>
      <c r="E33" s="244" t="s">
        <v>57</v>
      </c>
      <c r="F33" s="244" t="s">
        <v>57</v>
      </c>
      <c r="G33" s="378"/>
      <c r="H33" s="245"/>
      <c r="I33" s="341"/>
      <c r="J33" s="352"/>
      <c r="K33" s="371"/>
      <c r="L33" s="246"/>
      <c r="M33" s="247"/>
      <c r="N33" s="374"/>
      <c r="O33" s="248" t="s">
        <v>58</v>
      </c>
      <c r="P33" s="346"/>
      <c r="Q33" s="249" t="s">
        <v>112</v>
      </c>
      <c r="R33" s="249" t="s">
        <v>59</v>
      </c>
      <c r="S33" s="249" t="s">
        <v>59</v>
      </c>
      <c r="T33" s="250" t="s">
        <v>60</v>
      </c>
      <c r="U33" s="249" t="s">
        <v>61</v>
      </c>
      <c r="V33" s="350"/>
      <c r="W33" s="344"/>
      <c r="X33" s="344"/>
      <c r="Y33" s="346"/>
      <c r="Z33" s="346"/>
      <c r="AA33" s="346"/>
      <c r="AB33" s="346"/>
      <c r="AC33" s="376"/>
      <c r="AD33" s="70"/>
    </row>
    <row r="34" spans="1:30" s="177" customFormat="1" ht="10.199999999999999" customHeight="1" x14ac:dyDescent="0.3">
      <c r="A34" s="143">
        <v>1</v>
      </c>
      <c r="B34" s="143">
        <v>2</v>
      </c>
      <c r="C34" s="143">
        <v>3</v>
      </c>
      <c r="D34" s="144">
        <v>3</v>
      </c>
      <c r="E34" s="144">
        <v>4</v>
      </c>
      <c r="F34" s="144">
        <v>5</v>
      </c>
      <c r="G34" s="144">
        <v>6</v>
      </c>
      <c r="H34" s="144"/>
      <c r="I34" s="143">
        <v>7</v>
      </c>
      <c r="J34" s="144">
        <v>8</v>
      </c>
      <c r="K34" s="144">
        <v>4</v>
      </c>
      <c r="L34" s="145"/>
      <c r="M34" s="145"/>
      <c r="N34" s="146">
        <v>5</v>
      </c>
      <c r="O34" s="146"/>
      <c r="P34" s="146">
        <v>6</v>
      </c>
      <c r="Q34" s="146">
        <v>11</v>
      </c>
      <c r="R34" s="146"/>
      <c r="S34" s="146"/>
      <c r="T34" s="146">
        <v>12</v>
      </c>
      <c r="U34" s="146">
        <v>13</v>
      </c>
      <c r="V34" s="146">
        <v>7</v>
      </c>
      <c r="W34" s="301">
        <v>15</v>
      </c>
      <c r="X34" s="302"/>
      <c r="Y34" s="149">
        <v>8</v>
      </c>
      <c r="Z34" s="149">
        <v>9</v>
      </c>
      <c r="AA34" s="149"/>
      <c r="AB34" s="149">
        <v>10</v>
      </c>
      <c r="AC34" s="147">
        <v>11</v>
      </c>
      <c r="AD34" s="70"/>
    </row>
    <row r="35" spans="1:30" ht="14.4" x14ac:dyDescent="0.3">
      <c r="A35" s="72" t="s">
        <v>142</v>
      </c>
      <c r="B35" s="134"/>
      <c r="C35" s="151">
        <v>3</v>
      </c>
      <c r="D35" s="74"/>
      <c r="E35" s="75"/>
      <c r="F35" s="74"/>
      <c r="G35" s="74"/>
      <c r="H35" s="76">
        <f t="shared" ref="H35:H62" si="0">COUNTA(C35:F35)</f>
        <v>1</v>
      </c>
      <c r="I35" s="77" t="str">
        <f>IF(H35&gt;1,"CHYBA!"," ")</f>
        <v xml:space="preserve"> </v>
      </c>
      <c r="J35" s="78"/>
      <c r="K35" s="79">
        <v>44927</v>
      </c>
      <c r="L35" s="80"/>
      <c r="M35" s="80"/>
      <c r="N35" s="81">
        <f>IF(K35&gt;0,(IF((YEAR($K$29)-YEAR(K35))*12+MONTH($K$29)-MONTH(K35)=1380,0,(YEAR($K$29)-YEAR(K35))*12+MONTH($K$29)-MONTH(K35)))+1,0)</f>
        <v>37</v>
      </c>
      <c r="O35" s="82">
        <f t="shared" ref="O35:O62" si="1">IF(N35&gt;$V$10,$K$11,IF(N35&gt;$V$9,$K$10,IF(N35&gt;$V$8,$K$9,IF(N35&gt;$V$7,$K$8,IF(N35&gt;$V$6,$K$7,$K$6)))))</f>
        <v>0.1</v>
      </c>
      <c r="P35" s="82">
        <f t="shared" ref="P35:P62" si="2">IF(N35&gt;0,O35,0)</f>
        <v>0.1</v>
      </c>
      <c r="Q35" s="83">
        <f t="shared" ref="Q35:Q62" si="3">IF((D35+C35)&gt;0,P35,0)</f>
        <v>0.1</v>
      </c>
      <c r="R35" s="83">
        <f t="shared" ref="R35:R62" si="4">IF(N35&gt;$V$19,$K$20,IF(N35&gt;$V$18,$K$19,IF(N35&gt;$V$17,$K$18,IF(N35&gt;$V$16,$K$17,IF(N35&gt;$V$15,$K$16,$K$15)))))</f>
        <v>0</v>
      </c>
      <c r="S35" s="83">
        <f t="shared" ref="S35:S62" si="5">IF(N35&gt;0,R35,0)</f>
        <v>0</v>
      </c>
      <c r="T35" s="83">
        <f t="shared" ref="T35:T62" si="6">IF(E35&gt;0,S35,0)</f>
        <v>0</v>
      </c>
      <c r="U35" s="83">
        <f t="shared" ref="U35:U62" si="7">IF(F35&gt;0,-60%,0)</f>
        <v>0</v>
      </c>
      <c r="V35" s="84">
        <f>IF(C35&gt;$Z$9,$AE$9,IF(C35&gt;$Z$8,$AE$8,IF(C35&gt;$Z$7,$AE$7,IF(C35&gt;$Z$6,$AE$6,IF(C35&gt;$Z$5,$AE$5,0)))))</f>
        <v>150</v>
      </c>
      <c r="W35" s="85"/>
      <c r="X35" s="86" t="str">
        <f>IF(G35="X","&lt;-1a"," ")</f>
        <v xml:space="preserve"> </v>
      </c>
      <c r="Y35" s="87">
        <f>(Q35*V35)+(Q35*W35)+(T35*W35)+(U35*W35)</f>
        <v>15</v>
      </c>
      <c r="Z35" s="141">
        <f>FLOOR(V35+W35+Y35,0.01)</f>
        <v>165</v>
      </c>
      <c r="AA35" s="141">
        <f>IF(B35=1,Z35/2,Z35)</f>
        <v>165</v>
      </c>
      <c r="AB35" s="141">
        <f>IF(B35=1,AA35,Z35)</f>
        <v>165</v>
      </c>
      <c r="AC35" s="88">
        <f>IF(H35&gt;1,"chyba!",AA35)</f>
        <v>165</v>
      </c>
    </row>
    <row r="36" spans="1:30" s="69" customFormat="1" ht="14.4" x14ac:dyDescent="0.3">
      <c r="A36" s="89" t="s">
        <v>121</v>
      </c>
      <c r="B36" s="135"/>
      <c r="C36" s="91">
        <v>3.5</v>
      </c>
      <c r="D36" s="91"/>
      <c r="E36" s="91"/>
      <c r="F36" s="91"/>
      <c r="G36" s="91"/>
      <c r="H36" s="76">
        <f t="shared" si="0"/>
        <v>1</v>
      </c>
      <c r="I36" s="92" t="str">
        <f t="shared" ref="I36:I62" si="8">IF(H36&gt;1,"CHYBA!"," ")</f>
        <v xml:space="preserve"> </v>
      </c>
      <c r="J36" s="90"/>
      <c r="K36" s="93">
        <v>44966</v>
      </c>
      <c r="L36" s="94"/>
      <c r="M36" s="94"/>
      <c r="N36" s="95">
        <f>IF(K36&gt;0,(IF((YEAR($K$29)-YEAR(K36))*12+MONTH($K$29)-MONTH(K36)=1380,0,(YEAR($K$29)-YEAR(K36))*12+MONTH($K$29)-MONTH(K36)))+1,0)</f>
        <v>36</v>
      </c>
      <c r="O36" s="96">
        <f t="shared" si="1"/>
        <v>0</v>
      </c>
      <c r="P36" s="97">
        <f t="shared" si="2"/>
        <v>0</v>
      </c>
      <c r="Q36" s="98">
        <f t="shared" si="3"/>
        <v>0</v>
      </c>
      <c r="R36" s="98">
        <f t="shared" si="4"/>
        <v>0</v>
      </c>
      <c r="S36" s="98">
        <f t="shared" si="5"/>
        <v>0</v>
      </c>
      <c r="T36" s="98">
        <f t="shared" si="6"/>
        <v>0</v>
      </c>
      <c r="U36" s="98">
        <f t="shared" si="7"/>
        <v>0</v>
      </c>
      <c r="V36" s="152">
        <f>IF(C36&gt;$Z$9,$AE$9,IF(C36&gt;$Z$8,$AE$8,IF(C36&gt;$Z$7,$AE$7,IF(C36&gt;$Z$6,$AE$6,IF(C36&gt;$Z$5,$AE$5,0)))))</f>
        <v>150</v>
      </c>
      <c r="W36" s="100"/>
      <c r="X36" s="86" t="str">
        <f t="shared" ref="X36:X62" si="9">IF(G36="X","&lt;-1a"," ")</f>
        <v xml:space="preserve"> </v>
      </c>
      <c r="Y36" s="101">
        <f t="shared" ref="Y36:Y62" si="10">(Q36*V36)+(Q36*W36)+(T36*W36)+(U36*W36)</f>
        <v>0</v>
      </c>
      <c r="Z36" s="142">
        <f t="shared" ref="Z36:Z62" si="11">FLOOR(V36+W36+Y36,0.01)</f>
        <v>150</v>
      </c>
      <c r="AA36" s="148">
        <f>IF(B36=1,Z36/2,Z36)</f>
        <v>150</v>
      </c>
      <c r="AB36" s="148">
        <f>IF(B36=1,AA36,Z36)</f>
        <v>150</v>
      </c>
      <c r="AC36" s="102">
        <f>IF(H36&gt;1,"chyba!",AA36)</f>
        <v>150</v>
      </c>
    </row>
    <row r="37" spans="1:30" ht="14.4" x14ac:dyDescent="0.3">
      <c r="A37" s="103" t="s">
        <v>122</v>
      </c>
      <c r="B37" s="136"/>
      <c r="C37" s="151">
        <v>4</v>
      </c>
      <c r="D37" s="74"/>
      <c r="E37" s="75"/>
      <c r="F37" s="74"/>
      <c r="G37" s="74"/>
      <c r="H37" s="76">
        <f t="shared" si="0"/>
        <v>1</v>
      </c>
      <c r="I37" s="77" t="str">
        <f t="shared" si="8"/>
        <v xml:space="preserve"> </v>
      </c>
      <c r="J37" s="78"/>
      <c r="K37" s="79">
        <v>44386</v>
      </c>
      <c r="L37" s="80"/>
      <c r="M37" s="80"/>
      <c r="N37" s="81">
        <f t="shared" ref="N37:N62" si="12">IF(K37&gt;0,(IF((YEAR($K$29)-YEAR(K37))*12+MONTH($K$29)-MONTH(K37)=1380,0,(YEAR($K$29)-YEAR(K37))*12+MONTH($K$29)-MONTH(K37)))+1,0)</f>
        <v>55</v>
      </c>
      <c r="O37" s="82">
        <f t="shared" si="1"/>
        <v>0.1</v>
      </c>
      <c r="P37" s="82">
        <f t="shared" si="2"/>
        <v>0.1</v>
      </c>
      <c r="Q37" s="83">
        <f t="shared" si="3"/>
        <v>0.1</v>
      </c>
      <c r="R37" s="83">
        <f t="shared" si="4"/>
        <v>0</v>
      </c>
      <c r="S37" s="83">
        <f t="shared" si="5"/>
        <v>0</v>
      </c>
      <c r="T37" s="83">
        <f t="shared" si="6"/>
        <v>0</v>
      </c>
      <c r="U37" s="83">
        <f t="shared" si="7"/>
        <v>0</v>
      </c>
      <c r="V37" s="84">
        <f t="shared" ref="V37:V62" si="13">IF(C37&gt;$Z$9,$AE$9,IF(C37&gt;$Z$8,$AE$8,IF(C37&gt;$Z$7,$AE$7,IF(C37&gt;$Z$6,$AE$6,IF(C37&gt;$Z$5,$AE$5,0)))))</f>
        <v>150</v>
      </c>
      <c r="W37" s="85"/>
      <c r="X37" s="86" t="str">
        <f t="shared" si="9"/>
        <v xml:space="preserve"> </v>
      </c>
      <c r="Y37" s="87">
        <f t="shared" si="10"/>
        <v>15</v>
      </c>
      <c r="Z37" s="141">
        <f t="shared" si="11"/>
        <v>165</v>
      </c>
      <c r="AA37" s="141">
        <f t="shared" ref="AA37:AA62" si="14">IF(B37=1,Z37/2,Z37)</f>
        <v>165</v>
      </c>
      <c r="AB37" s="141">
        <f t="shared" ref="AB37:AB62" si="15">IF(B37=1,AA37,Z37)</f>
        <v>165</v>
      </c>
      <c r="AC37" s="88">
        <f t="shared" ref="AC37:AC62" si="16">IF(H37&gt;1,"chyba!",AA37)</f>
        <v>165</v>
      </c>
    </row>
    <row r="38" spans="1:30" s="69" customFormat="1" ht="14.4" x14ac:dyDescent="0.3">
      <c r="A38" s="89" t="s">
        <v>123</v>
      </c>
      <c r="B38" s="135"/>
      <c r="C38" s="91">
        <v>6</v>
      </c>
      <c r="D38" s="91"/>
      <c r="E38" s="91"/>
      <c r="F38" s="91"/>
      <c r="G38" s="91"/>
      <c r="H38" s="76">
        <f t="shared" si="0"/>
        <v>1</v>
      </c>
      <c r="I38" s="92" t="str">
        <f t="shared" si="8"/>
        <v xml:space="preserve"> </v>
      </c>
      <c r="J38" s="90"/>
      <c r="K38" s="93">
        <v>45301</v>
      </c>
      <c r="L38" s="94"/>
      <c r="M38" s="94"/>
      <c r="N38" s="104">
        <f t="shared" si="12"/>
        <v>25</v>
      </c>
      <c r="O38" s="96">
        <f t="shared" si="1"/>
        <v>0</v>
      </c>
      <c r="P38" s="97">
        <f t="shared" si="2"/>
        <v>0</v>
      </c>
      <c r="Q38" s="98">
        <f t="shared" si="3"/>
        <v>0</v>
      </c>
      <c r="R38" s="98">
        <f t="shared" si="4"/>
        <v>0</v>
      </c>
      <c r="S38" s="98">
        <f t="shared" si="5"/>
        <v>0</v>
      </c>
      <c r="T38" s="98">
        <f t="shared" si="6"/>
        <v>0</v>
      </c>
      <c r="U38" s="98">
        <f t="shared" si="7"/>
        <v>0</v>
      </c>
      <c r="V38" s="152">
        <f t="shared" si="13"/>
        <v>200</v>
      </c>
      <c r="W38" s="100"/>
      <c r="X38" s="86" t="str">
        <f t="shared" si="9"/>
        <v xml:space="preserve"> </v>
      </c>
      <c r="Y38" s="101">
        <f t="shared" si="10"/>
        <v>0</v>
      </c>
      <c r="Z38" s="142">
        <f t="shared" si="11"/>
        <v>200</v>
      </c>
      <c r="AA38" s="148">
        <f t="shared" si="14"/>
        <v>200</v>
      </c>
      <c r="AB38" s="148">
        <f t="shared" si="15"/>
        <v>200</v>
      </c>
      <c r="AC38" s="102">
        <f t="shared" si="16"/>
        <v>200</v>
      </c>
    </row>
    <row r="39" spans="1:30" ht="14.4" x14ac:dyDescent="0.3">
      <c r="A39" s="103"/>
      <c r="B39" s="136"/>
      <c r="C39" s="151">
        <v>6.1</v>
      </c>
      <c r="D39" s="74"/>
      <c r="E39" s="75"/>
      <c r="F39" s="74"/>
      <c r="G39" s="74"/>
      <c r="H39" s="76">
        <f t="shared" si="0"/>
        <v>1</v>
      </c>
      <c r="I39" s="77" t="str">
        <f t="shared" si="8"/>
        <v xml:space="preserve"> </v>
      </c>
      <c r="J39" s="78"/>
      <c r="K39" s="79">
        <v>43831</v>
      </c>
      <c r="L39" s="80"/>
      <c r="M39" s="80"/>
      <c r="N39" s="81">
        <f t="shared" si="12"/>
        <v>73</v>
      </c>
      <c r="O39" s="82">
        <f t="shared" si="1"/>
        <v>0.2</v>
      </c>
      <c r="P39" s="82">
        <f t="shared" si="2"/>
        <v>0.2</v>
      </c>
      <c r="Q39" s="83">
        <f t="shared" si="3"/>
        <v>0.2</v>
      </c>
      <c r="R39" s="83">
        <f t="shared" si="4"/>
        <v>0</v>
      </c>
      <c r="S39" s="83">
        <f t="shared" si="5"/>
        <v>0</v>
      </c>
      <c r="T39" s="83">
        <f t="shared" si="6"/>
        <v>0</v>
      </c>
      <c r="U39" s="83">
        <f t="shared" si="7"/>
        <v>0</v>
      </c>
      <c r="V39" s="84">
        <f t="shared" si="13"/>
        <v>250</v>
      </c>
      <c r="W39" s="85"/>
      <c r="X39" s="86" t="str">
        <f t="shared" si="9"/>
        <v xml:space="preserve"> </v>
      </c>
      <c r="Y39" s="87">
        <f t="shared" si="10"/>
        <v>50</v>
      </c>
      <c r="Z39" s="141">
        <f t="shared" si="11"/>
        <v>300</v>
      </c>
      <c r="AA39" s="141">
        <f t="shared" si="14"/>
        <v>300</v>
      </c>
      <c r="AB39" s="141">
        <f t="shared" si="15"/>
        <v>300</v>
      </c>
      <c r="AC39" s="88">
        <f t="shared" si="16"/>
        <v>300</v>
      </c>
    </row>
    <row r="40" spans="1:30" s="69" customFormat="1" ht="14.4" x14ac:dyDescent="0.3">
      <c r="A40" s="89"/>
      <c r="B40" s="135"/>
      <c r="C40" s="91">
        <v>7</v>
      </c>
      <c r="D40" s="91"/>
      <c r="E40" s="91"/>
      <c r="F40" s="91"/>
      <c r="G40" s="91"/>
      <c r="H40" s="76">
        <f t="shared" si="0"/>
        <v>1</v>
      </c>
      <c r="I40" s="92" t="str">
        <f t="shared" si="8"/>
        <v xml:space="preserve"> </v>
      </c>
      <c r="J40" s="90"/>
      <c r="K40" s="93">
        <v>43101</v>
      </c>
      <c r="L40" s="94"/>
      <c r="M40" s="94"/>
      <c r="N40" s="104">
        <f t="shared" si="12"/>
        <v>97</v>
      </c>
      <c r="O40" s="96">
        <f t="shared" si="1"/>
        <v>0.2</v>
      </c>
      <c r="P40" s="97">
        <f t="shared" si="2"/>
        <v>0.2</v>
      </c>
      <c r="Q40" s="98">
        <f t="shared" si="3"/>
        <v>0.2</v>
      </c>
      <c r="R40" s="98">
        <f t="shared" si="4"/>
        <v>0</v>
      </c>
      <c r="S40" s="98">
        <f t="shared" si="5"/>
        <v>0</v>
      </c>
      <c r="T40" s="98">
        <f t="shared" si="6"/>
        <v>0</v>
      </c>
      <c r="U40" s="98">
        <f t="shared" si="7"/>
        <v>0</v>
      </c>
      <c r="V40" s="152">
        <f t="shared" si="13"/>
        <v>250</v>
      </c>
      <c r="W40" s="100"/>
      <c r="X40" s="86" t="str">
        <f t="shared" si="9"/>
        <v xml:space="preserve"> </v>
      </c>
      <c r="Y40" s="101">
        <f t="shared" si="10"/>
        <v>50</v>
      </c>
      <c r="Z40" s="142">
        <f t="shared" si="11"/>
        <v>300</v>
      </c>
      <c r="AA40" s="148">
        <f t="shared" si="14"/>
        <v>300</v>
      </c>
      <c r="AB40" s="148">
        <f t="shared" si="15"/>
        <v>300</v>
      </c>
      <c r="AC40" s="102">
        <f t="shared" si="16"/>
        <v>300</v>
      </c>
    </row>
    <row r="41" spans="1:30" ht="14.4" x14ac:dyDescent="0.3">
      <c r="A41" s="103"/>
      <c r="B41" s="136"/>
      <c r="C41" s="151">
        <v>8</v>
      </c>
      <c r="D41" s="74"/>
      <c r="E41" s="74"/>
      <c r="F41" s="74"/>
      <c r="G41" s="74"/>
      <c r="H41" s="76">
        <f t="shared" si="0"/>
        <v>1</v>
      </c>
      <c r="I41" s="77" t="str">
        <f t="shared" si="8"/>
        <v xml:space="preserve"> </v>
      </c>
      <c r="J41" s="78"/>
      <c r="K41" s="79">
        <v>40210</v>
      </c>
      <c r="L41" s="80"/>
      <c r="M41" s="80"/>
      <c r="N41" s="81">
        <f t="shared" si="12"/>
        <v>192</v>
      </c>
      <c r="O41" s="82">
        <f t="shared" si="1"/>
        <v>0.5</v>
      </c>
      <c r="P41" s="82">
        <f t="shared" si="2"/>
        <v>0.5</v>
      </c>
      <c r="Q41" s="83">
        <f t="shared" si="3"/>
        <v>0.5</v>
      </c>
      <c r="R41" s="83">
        <f t="shared" si="4"/>
        <v>0</v>
      </c>
      <c r="S41" s="83">
        <f t="shared" si="5"/>
        <v>0</v>
      </c>
      <c r="T41" s="83">
        <f t="shared" si="6"/>
        <v>0</v>
      </c>
      <c r="U41" s="83">
        <f t="shared" si="7"/>
        <v>0</v>
      </c>
      <c r="V41" s="84">
        <f t="shared" si="13"/>
        <v>250</v>
      </c>
      <c r="W41" s="85"/>
      <c r="X41" s="86" t="str">
        <f t="shared" si="9"/>
        <v xml:space="preserve"> </v>
      </c>
      <c r="Y41" s="87">
        <f t="shared" si="10"/>
        <v>125</v>
      </c>
      <c r="Z41" s="141">
        <f t="shared" si="11"/>
        <v>375</v>
      </c>
      <c r="AA41" s="141">
        <f t="shared" si="14"/>
        <v>375</v>
      </c>
      <c r="AB41" s="141">
        <f t="shared" si="15"/>
        <v>375</v>
      </c>
      <c r="AC41" s="88">
        <f t="shared" si="16"/>
        <v>375</v>
      </c>
    </row>
    <row r="42" spans="1:30" s="69" customFormat="1" ht="14.4" x14ac:dyDescent="0.3">
      <c r="A42" s="105"/>
      <c r="B42" s="137"/>
      <c r="C42" s="91">
        <v>8.1</v>
      </c>
      <c r="D42" s="91"/>
      <c r="E42" s="91"/>
      <c r="F42" s="91"/>
      <c r="G42" s="91"/>
      <c r="H42" s="76">
        <f t="shared" si="0"/>
        <v>1</v>
      </c>
      <c r="I42" s="92" t="str">
        <f t="shared" si="8"/>
        <v xml:space="preserve"> </v>
      </c>
      <c r="J42" s="90"/>
      <c r="K42" s="93">
        <v>43539</v>
      </c>
      <c r="L42" s="94"/>
      <c r="M42" s="94"/>
      <c r="N42" s="104">
        <f t="shared" si="12"/>
        <v>83</v>
      </c>
      <c r="O42" s="96">
        <f t="shared" si="1"/>
        <v>0.2</v>
      </c>
      <c r="P42" s="97">
        <f t="shared" si="2"/>
        <v>0.2</v>
      </c>
      <c r="Q42" s="98">
        <f t="shared" si="3"/>
        <v>0.2</v>
      </c>
      <c r="R42" s="98">
        <f t="shared" si="4"/>
        <v>0</v>
      </c>
      <c r="S42" s="98">
        <f t="shared" si="5"/>
        <v>0</v>
      </c>
      <c r="T42" s="98">
        <f t="shared" si="6"/>
        <v>0</v>
      </c>
      <c r="U42" s="98">
        <f t="shared" si="7"/>
        <v>0</v>
      </c>
      <c r="V42" s="152">
        <f t="shared" si="13"/>
        <v>300</v>
      </c>
      <c r="W42" s="100"/>
      <c r="X42" s="86" t="str">
        <f t="shared" si="9"/>
        <v xml:space="preserve"> </v>
      </c>
      <c r="Y42" s="101">
        <f t="shared" si="10"/>
        <v>60</v>
      </c>
      <c r="Z42" s="142">
        <f t="shared" si="11"/>
        <v>360</v>
      </c>
      <c r="AA42" s="148">
        <f t="shared" si="14"/>
        <v>360</v>
      </c>
      <c r="AB42" s="148">
        <f t="shared" si="15"/>
        <v>360</v>
      </c>
      <c r="AC42" s="102">
        <f t="shared" si="16"/>
        <v>360</v>
      </c>
    </row>
    <row r="43" spans="1:30" ht="14.4" x14ac:dyDescent="0.3">
      <c r="A43" s="103"/>
      <c r="B43" s="136"/>
      <c r="C43" s="151">
        <v>10</v>
      </c>
      <c r="D43" s="74"/>
      <c r="E43" s="75"/>
      <c r="F43" s="74"/>
      <c r="G43" s="74"/>
      <c r="H43" s="76">
        <f t="shared" si="0"/>
        <v>1</v>
      </c>
      <c r="I43" s="77" t="str">
        <f t="shared" si="8"/>
        <v xml:space="preserve"> </v>
      </c>
      <c r="J43" s="78"/>
      <c r="K43" s="79">
        <v>42046</v>
      </c>
      <c r="L43" s="80"/>
      <c r="M43" s="80"/>
      <c r="N43" s="81">
        <f t="shared" si="12"/>
        <v>132</v>
      </c>
      <c r="O43" s="82">
        <f t="shared" si="1"/>
        <v>0.3</v>
      </c>
      <c r="P43" s="82">
        <f t="shared" si="2"/>
        <v>0.3</v>
      </c>
      <c r="Q43" s="83">
        <f t="shared" si="3"/>
        <v>0.3</v>
      </c>
      <c r="R43" s="83">
        <f t="shared" si="4"/>
        <v>0</v>
      </c>
      <c r="S43" s="83">
        <f t="shared" si="5"/>
        <v>0</v>
      </c>
      <c r="T43" s="83">
        <f t="shared" si="6"/>
        <v>0</v>
      </c>
      <c r="U43" s="83">
        <f t="shared" si="7"/>
        <v>0</v>
      </c>
      <c r="V43" s="84">
        <f t="shared" si="13"/>
        <v>300</v>
      </c>
      <c r="W43" s="85"/>
      <c r="X43" s="86" t="str">
        <f t="shared" si="9"/>
        <v xml:space="preserve"> </v>
      </c>
      <c r="Y43" s="87">
        <f t="shared" si="10"/>
        <v>90</v>
      </c>
      <c r="Z43" s="141">
        <f t="shared" si="11"/>
        <v>390</v>
      </c>
      <c r="AA43" s="141">
        <f t="shared" si="14"/>
        <v>390</v>
      </c>
      <c r="AB43" s="141">
        <f t="shared" si="15"/>
        <v>390</v>
      </c>
      <c r="AC43" s="88">
        <f t="shared" si="16"/>
        <v>390</v>
      </c>
    </row>
    <row r="44" spans="1:30" s="69" customFormat="1" ht="14.4" x14ac:dyDescent="0.3">
      <c r="A44" s="105"/>
      <c r="B44" s="137"/>
      <c r="C44" s="91">
        <v>10.1</v>
      </c>
      <c r="D44" s="91"/>
      <c r="E44" s="91"/>
      <c r="F44" s="91"/>
      <c r="G44" s="91"/>
      <c r="H44" s="76">
        <f t="shared" si="0"/>
        <v>1</v>
      </c>
      <c r="I44" s="92" t="str">
        <f t="shared" si="8"/>
        <v xml:space="preserve"> </v>
      </c>
      <c r="J44" s="90"/>
      <c r="K44" s="93">
        <v>44621</v>
      </c>
      <c r="L44" s="94"/>
      <c r="M44" s="94"/>
      <c r="N44" s="104">
        <f t="shared" si="12"/>
        <v>47</v>
      </c>
      <c r="O44" s="96">
        <f t="shared" si="1"/>
        <v>0.1</v>
      </c>
      <c r="P44" s="97">
        <f t="shared" si="2"/>
        <v>0.1</v>
      </c>
      <c r="Q44" s="98">
        <f t="shared" si="3"/>
        <v>0.1</v>
      </c>
      <c r="R44" s="98">
        <f t="shared" si="4"/>
        <v>0</v>
      </c>
      <c r="S44" s="98">
        <f t="shared" si="5"/>
        <v>0</v>
      </c>
      <c r="T44" s="98">
        <f t="shared" si="6"/>
        <v>0</v>
      </c>
      <c r="U44" s="98">
        <f t="shared" si="7"/>
        <v>0</v>
      </c>
      <c r="V44" s="152">
        <f t="shared" si="13"/>
        <v>350</v>
      </c>
      <c r="W44" s="100"/>
      <c r="X44" s="86" t="str">
        <f t="shared" si="9"/>
        <v xml:space="preserve"> </v>
      </c>
      <c r="Y44" s="101">
        <f t="shared" si="10"/>
        <v>35</v>
      </c>
      <c r="Z44" s="142">
        <f t="shared" si="11"/>
        <v>385</v>
      </c>
      <c r="AA44" s="148">
        <f t="shared" si="14"/>
        <v>385</v>
      </c>
      <c r="AB44" s="148">
        <f t="shared" si="15"/>
        <v>385</v>
      </c>
      <c r="AC44" s="102">
        <f t="shared" si="16"/>
        <v>385</v>
      </c>
    </row>
    <row r="45" spans="1:30" ht="14.4" x14ac:dyDescent="0.3">
      <c r="A45" s="103"/>
      <c r="B45" s="136"/>
      <c r="C45" s="151">
        <v>11</v>
      </c>
      <c r="D45" s="74"/>
      <c r="E45" s="75"/>
      <c r="F45" s="74"/>
      <c r="G45" s="74"/>
      <c r="H45" s="76">
        <f t="shared" si="0"/>
        <v>1</v>
      </c>
      <c r="I45" s="77" t="str">
        <f t="shared" si="8"/>
        <v xml:space="preserve"> </v>
      </c>
      <c r="J45" s="78"/>
      <c r="K45" s="79">
        <v>43586</v>
      </c>
      <c r="L45" s="80"/>
      <c r="M45" s="80"/>
      <c r="N45" s="81">
        <f t="shared" si="12"/>
        <v>81</v>
      </c>
      <c r="O45" s="82">
        <f t="shared" si="1"/>
        <v>0.2</v>
      </c>
      <c r="P45" s="82">
        <f t="shared" si="2"/>
        <v>0.2</v>
      </c>
      <c r="Q45" s="83">
        <f t="shared" si="3"/>
        <v>0.2</v>
      </c>
      <c r="R45" s="83">
        <f t="shared" si="4"/>
        <v>0</v>
      </c>
      <c r="S45" s="83">
        <f t="shared" si="5"/>
        <v>0</v>
      </c>
      <c r="T45" s="83">
        <f t="shared" si="6"/>
        <v>0</v>
      </c>
      <c r="U45" s="83">
        <f t="shared" si="7"/>
        <v>0</v>
      </c>
      <c r="V45" s="84">
        <f t="shared" si="13"/>
        <v>350</v>
      </c>
      <c r="W45" s="85"/>
      <c r="X45" s="86" t="str">
        <f t="shared" si="9"/>
        <v xml:space="preserve"> </v>
      </c>
      <c r="Y45" s="87">
        <f t="shared" si="10"/>
        <v>70</v>
      </c>
      <c r="Z45" s="141">
        <f t="shared" si="11"/>
        <v>420</v>
      </c>
      <c r="AA45" s="141">
        <f t="shared" si="14"/>
        <v>420</v>
      </c>
      <c r="AB45" s="141">
        <f t="shared" si="15"/>
        <v>420</v>
      </c>
      <c r="AC45" s="88">
        <f t="shared" si="16"/>
        <v>420</v>
      </c>
    </row>
    <row r="46" spans="1:30" s="69" customFormat="1" ht="14.4" x14ac:dyDescent="0.3">
      <c r="A46" s="105"/>
      <c r="B46" s="137"/>
      <c r="C46" s="91"/>
      <c r="D46" s="91"/>
      <c r="E46" s="91"/>
      <c r="F46" s="91"/>
      <c r="G46" s="91"/>
      <c r="H46" s="76">
        <f t="shared" si="0"/>
        <v>0</v>
      </c>
      <c r="I46" s="92" t="str">
        <f t="shared" si="8"/>
        <v xml:space="preserve"> </v>
      </c>
      <c r="J46" s="90"/>
      <c r="K46" s="93"/>
      <c r="L46" s="94"/>
      <c r="M46" s="94"/>
      <c r="N46" s="104">
        <f t="shared" si="12"/>
        <v>0</v>
      </c>
      <c r="O46" s="96">
        <f t="shared" si="1"/>
        <v>0</v>
      </c>
      <c r="P46" s="97">
        <f t="shared" si="2"/>
        <v>0</v>
      </c>
      <c r="Q46" s="98">
        <f t="shared" si="3"/>
        <v>0</v>
      </c>
      <c r="R46" s="98">
        <f t="shared" si="4"/>
        <v>0</v>
      </c>
      <c r="S46" s="98">
        <f t="shared" si="5"/>
        <v>0</v>
      </c>
      <c r="T46" s="98">
        <f t="shared" si="6"/>
        <v>0</v>
      </c>
      <c r="U46" s="98">
        <f t="shared" si="7"/>
        <v>0</v>
      </c>
      <c r="V46" s="152">
        <f t="shared" si="13"/>
        <v>0</v>
      </c>
      <c r="W46" s="100"/>
      <c r="X46" s="86" t="str">
        <f t="shared" si="9"/>
        <v xml:space="preserve"> </v>
      </c>
      <c r="Y46" s="101">
        <f t="shared" si="10"/>
        <v>0</v>
      </c>
      <c r="Z46" s="142">
        <f t="shared" si="11"/>
        <v>0</v>
      </c>
      <c r="AA46" s="148">
        <f t="shared" si="14"/>
        <v>0</v>
      </c>
      <c r="AB46" s="148">
        <f t="shared" si="15"/>
        <v>0</v>
      </c>
      <c r="AC46" s="102">
        <f t="shared" si="16"/>
        <v>0</v>
      </c>
    </row>
    <row r="47" spans="1:30" ht="14.4" x14ac:dyDescent="0.3">
      <c r="A47" s="103"/>
      <c r="B47" s="136"/>
      <c r="C47" s="151"/>
      <c r="D47" s="74"/>
      <c r="E47" s="75"/>
      <c r="F47" s="74"/>
      <c r="G47" s="74"/>
      <c r="H47" s="76">
        <f t="shared" si="0"/>
        <v>0</v>
      </c>
      <c r="I47" s="77" t="str">
        <f t="shared" si="8"/>
        <v xml:space="preserve"> </v>
      </c>
      <c r="J47" s="78"/>
      <c r="K47" s="79"/>
      <c r="L47" s="80"/>
      <c r="M47" s="80"/>
      <c r="N47" s="81">
        <f t="shared" si="12"/>
        <v>0</v>
      </c>
      <c r="O47" s="82">
        <f t="shared" si="1"/>
        <v>0</v>
      </c>
      <c r="P47" s="82">
        <f t="shared" si="2"/>
        <v>0</v>
      </c>
      <c r="Q47" s="83">
        <f t="shared" si="3"/>
        <v>0</v>
      </c>
      <c r="R47" s="83">
        <f t="shared" si="4"/>
        <v>0</v>
      </c>
      <c r="S47" s="83">
        <f t="shared" si="5"/>
        <v>0</v>
      </c>
      <c r="T47" s="83">
        <f t="shared" si="6"/>
        <v>0</v>
      </c>
      <c r="U47" s="83">
        <f t="shared" si="7"/>
        <v>0</v>
      </c>
      <c r="V47" s="84">
        <f t="shared" si="13"/>
        <v>0</v>
      </c>
      <c r="W47" s="85"/>
      <c r="X47" s="86" t="str">
        <f t="shared" si="9"/>
        <v xml:space="preserve"> </v>
      </c>
      <c r="Y47" s="87">
        <f t="shared" si="10"/>
        <v>0</v>
      </c>
      <c r="Z47" s="141">
        <f t="shared" si="11"/>
        <v>0</v>
      </c>
      <c r="AA47" s="141">
        <f t="shared" si="14"/>
        <v>0</v>
      </c>
      <c r="AB47" s="141">
        <f t="shared" si="15"/>
        <v>0</v>
      </c>
      <c r="AC47" s="88">
        <f t="shared" si="16"/>
        <v>0</v>
      </c>
    </row>
    <row r="48" spans="1:30" s="69" customFormat="1" ht="14.4" x14ac:dyDescent="0.3">
      <c r="A48" s="105"/>
      <c r="B48" s="137"/>
      <c r="C48" s="91"/>
      <c r="D48" s="91"/>
      <c r="E48" s="91"/>
      <c r="F48" s="91"/>
      <c r="G48" s="91"/>
      <c r="H48" s="76">
        <f t="shared" si="0"/>
        <v>0</v>
      </c>
      <c r="I48" s="92" t="str">
        <f t="shared" si="8"/>
        <v xml:space="preserve"> </v>
      </c>
      <c r="J48" s="90"/>
      <c r="K48" s="93"/>
      <c r="L48" s="94"/>
      <c r="M48" s="94"/>
      <c r="N48" s="104">
        <f t="shared" si="12"/>
        <v>0</v>
      </c>
      <c r="O48" s="96">
        <f t="shared" si="1"/>
        <v>0</v>
      </c>
      <c r="P48" s="97">
        <f t="shared" si="2"/>
        <v>0</v>
      </c>
      <c r="Q48" s="98">
        <f t="shared" si="3"/>
        <v>0</v>
      </c>
      <c r="R48" s="98">
        <f t="shared" si="4"/>
        <v>0</v>
      </c>
      <c r="S48" s="98">
        <f t="shared" si="5"/>
        <v>0</v>
      </c>
      <c r="T48" s="98">
        <f t="shared" si="6"/>
        <v>0</v>
      </c>
      <c r="U48" s="98">
        <f t="shared" si="7"/>
        <v>0</v>
      </c>
      <c r="V48" s="152">
        <f t="shared" si="13"/>
        <v>0</v>
      </c>
      <c r="W48" s="100"/>
      <c r="X48" s="86" t="str">
        <f t="shared" si="9"/>
        <v xml:space="preserve"> </v>
      </c>
      <c r="Y48" s="101">
        <f t="shared" si="10"/>
        <v>0</v>
      </c>
      <c r="Z48" s="142">
        <f t="shared" si="11"/>
        <v>0</v>
      </c>
      <c r="AA48" s="148">
        <f t="shared" si="14"/>
        <v>0</v>
      </c>
      <c r="AB48" s="148">
        <f t="shared" si="15"/>
        <v>0</v>
      </c>
      <c r="AC48" s="102">
        <f t="shared" si="16"/>
        <v>0</v>
      </c>
    </row>
    <row r="49" spans="1:29" ht="14.4" x14ac:dyDescent="0.3">
      <c r="A49" s="103"/>
      <c r="B49" s="136"/>
      <c r="C49" s="151"/>
      <c r="D49" s="74"/>
      <c r="E49" s="75"/>
      <c r="F49" s="74"/>
      <c r="G49" s="74"/>
      <c r="H49" s="76">
        <f t="shared" si="0"/>
        <v>0</v>
      </c>
      <c r="I49" s="77" t="str">
        <f t="shared" si="8"/>
        <v xml:space="preserve"> </v>
      </c>
      <c r="J49" s="78"/>
      <c r="K49" s="79"/>
      <c r="L49" s="80"/>
      <c r="M49" s="80"/>
      <c r="N49" s="81">
        <f t="shared" si="12"/>
        <v>0</v>
      </c>
      <c r="O49" s="82">
        <f t="shared" si="1"/>
        <v>0</v>
      </c>
      <c r="P49" s="82">
        <f t="shared" si="2"/>
        <v>0</v>
      </c>
      <c r="Q49" s="83">
        <f t="shared" si="3"/>
        <v>0</v>
      </c>
      <c r="R49" s="83">
        <f t="shared" si="4"/>
        <v>0</v>
      </c>
      <c r="S49" s="83">
        <f t="shared" si="5"/>
        <v>0</v>
      </c>
      <c r="T49" s="83">
        <f t="shared" si="6"/>
        <v>0</v>
      </c>
      <c r="U49" s="83">
        <f t="shared" si="7"/>
        <v>0</v>
      </c>
      <c r="V49" s="84">
        <f t="shared" si="13"/>
        <v>0</v>
      </c>
      <c r="W49" s="85"/>
      <c r="X49" s="86" t="str">
        <f t="shared" si="9"/>
        <v xml:space="preserve"> </v>
      </c>
      <c r="Y49" s="87">
        <f t="shared" si="10"/>
        <v>0</v>
      </c>
      <c r="Z49" s="141">
        <f t="shared" si="11"/>
        <v>0</v>
      </c>
      <c r="AA49" s="141">
        <f t="shared" si="14"/>
        <v>0</v>
      </c>
      <c r="AB49" s="141">
        <f t="shared" si="15"/>
        <v>0</v>
      </c>
      <c r="AC49" s="88">
        <f t="shared" si="16"/>
        <v>0</v>
      </c>
    </row>
    <row r="50" spans="1:29" s="69" customFormat="1" ht="14.4" x14ac:dyDescent="0.3">
      <c r="A50" s="105"/>
      <c r="B50" s="137"/>
      <c r="C50" s="91"/>
      <c r="D50" s="91"/>
      <c r="E50" s="91"/>
      <c r="F50" s="91"/>
      <c r="G50" s="91"/>
      <c r="H50" s="76">
        <f t="shared" si="0"/>
        <v>0</v>
      </c>
      <c r="I50" s="92" t="str">
        <f t="shared" si="8"/>
        <v xml:space="preserve"> </v>
      </c>
      <c r="J50" s="90"/>
      <c r="K50" s="93"/>
      <c r="L50" s="94"/>
      <c r="M50" s="94"/>
      <c r="N50" s="104">
        <f t="shared" si="12"/>
        <v>0</v>
      </c>
      <c r="O50" s="96">
        <f t="shared" si="1"/>
        <v>0</v>
      </c>
      <c r="P50" s="97">
        <f t="shared" si="2"/>
        <v>0</v>
      </c>
      <c r="Q50" s="98">
        <f t="shared" si="3"/>
        <v>0</v>
      </c>
      <c r="R50" s="98">
        <f t="shared" si="4"/>
        <v>0</v>
      </c>
      <c r="S50" s="98">
        <f t="shared" si="5"/>
        <v>0</v>
      </c>
      <c r="T50" s="98">
        <f t="shared" si="6"/>
        <v>0</v>
      </c>
      <c r="U50" s="98">
        <f t="shared" si="7"/>
        <v>0</v>
      </c>
      <c r="V50" s="152">
        <f t="shared" si="13"/>
        <v>0</v>
      </c>
      <c r="W50" s="100"/>
      <c r="X50" s="86" t="str">
        <f t="shared" si="9"/>
        <v xml:space="preserve"> </v>
      </c>
      <c r="Y50" s="101">
        <f t="shared" si="10"/>
        <v>0</v>
      </c>
      <c r="Z50" s="142">
        <f t="shared" si="11"/>
        <v>0</v>
      </c>
      <c r="AA50" s="148">
        <f t="shared" si="14"/>
        <v>0</v>
      </c>
      <c r="AB50" s="148">
        <f t="shared" si="15"/>
        <v>0</v>
      </c>
      <c r="AC50" s="102">
        <f t="shared" si="16"/>
        <v>0</v>
      </c>
    </row>
    <row r="51" spans="1:29" ht="14.4" x14ac:dyDescent="0.3">
      <c r="A51" s="103"/>
      <c r="B51" s="136"/>
      <c r="C51" s="151"/>
      <c r="D51" s="74"/>
      <c r="E51" s="75"/>
      <c r="F51" s="74"/>
      <c r="G51" s="74"/>
      <c r="H51" s="76">
        <f t="shared" si="0"/>
        <v>0</v>
      </c>
      <c r="I51" s="77" t="str">
        <f t="shared" si="8"/>
        <v xml:space="preserve"> </v>
      </c>
      <c r="J51" s="78"/>
      <c r="K51" s="79"/>
      <c r="L51" s="80"/>
      <c r="M51" s="80"/>
      <c r="N51" s="81">
        <f t="shared" si="12"/>
        <v>0</v>
      </c>
      <c r="O51" s="82">
        <f t="shared" si="1"/>
        <v>0</v>
      </c>
      <c r="P51" s="82">
        <f t="shared" si="2"/>
        <v>0</v>
      </c>
      <c r="Q51" s="83">
        <f t="shared" si="3"/>
        <v>0</v>
      </c>
      <c r="R51" s="83">
        <f t="shared" si="4"/>
        <v>0</v>
      </c>
      <c r="S51" s="83">
        <f t="shared" si="5"/>
        <v>0</v>
      </c>
      <c r="T51" s="83">
        <f t="shared" si="6"/>
        <v>0</v>
      </c>
      <c r="U51" s="83">
        <f t="shared" si="7"/>
        <v>0</v>
      </c>
      <c r="V51" s="84">
        <f t="shared" si="13"/>
        <v>0</v>
      </c>
      <c r="W51" s="85"/>
      <c r="X51" s="86" t="str">
        <f t="shared" si="9"/>
        <v xml:space="preserve"> </v>
      </c>
      <c r="Y51" s="87">
        <f t="shared" si="10"/>
        <v>0</v>
      </c>
      <c r="Z51" s="141">
        <f t="shared" si="11"/>
        <v>0</v>
      </c>
      <c r="AA51" s="141">
        <f t="shared" si="14"/>
        <v>0</v>
      </c>
      <c r="AB51" s="141">
        <f t="shared" si="15"/>
        <v>0</v>
      </c>
      <c r="AC51" s="88">
        <f t="shared" si="16"/>
        <v>0</v>
      </c>
    </row>
    <row r="52" spans="1:29" s="69" customFormat="1" ht="14.4" x14ac:dyDescent="0.3">
      <c r="A52" s="89"/>
      <c r="B52" s="135"/>
      <c r="C52" s="91"/>
      <c r="D52" s="91"/>
      <c r="E52" s="91"/>
      <c r="F52" s="91"/>
      <c r="G52" s="91"/>
      <c r="H52" s="76">
        <f t="shared" si="0"/>
        <v>0</v>
      </c>
      <c r="I52" s="92" t="str">
        <f t="shared" si="8"/>
        <v xml:space="preserve"> </v>
      </c>
      <c r="J52" s="90"/>
      <c r="K52" s="93"/>
      <c r="L52" s="94"/>
      <c r="M52" s="94"/>
      <c r="N52" s="104">
        <f t="shared" si="12"/>
        <v>0</v>
      </c>
      <c r="O52" s="96">
        <f t="shared" si="1"/>
        <v>0</v>
      </c>
      <c r="P52" s="97">
        <f t="shared" si="2"/>
        <v>0</v>
      </c>
      <c r="Q52" s="98">
        <f t="shared" si="3"/>
        <v>0</v>
      </c>
      <c r="R52" s="98">
        <f t="shared" si="4"/>
        <v>0</v>
      </c>
      <c r="S52" s="98">
        <f t="shared" si="5"/>
        <v>0</v>
      </c>
      <c r="T52" s="98">
        <f t="shared" si="6"/>
        <v>0</v>
      </c>
      <c r="U52" s="98">
        <f t="shared" si="7"/>
        <v>0</v>
      </c>
      <c r="V52" s="152">
        <f t="shared" si="13"/>
        <v>0</v>
      </c>
      <c r="W52" s="100"/>
      <c r="X52" s="86" t="str">
        <f t="shared" si="9"/>
        <v xml:space="preserve"> </v>
      </c>
      <c r="Y52" s="101">
        <f t="shared" si="10"/>
        <v>0</v>
      </c>
      <c r="Z52" s="142">
        <f t="shared" si="11"/>
        <v>0</v>
      </c>
      <c r="AA52" s="148">
        <f t="shared" si="14"/>
        <v>0</v>
      </c>
      <c r="AB52" s="148">
        <f t="shared" si="15"/>
        <v>0</v>
      </c>
      <c r="AC52" s="102">
        <f t="shared" si="16"/>
        <v>0</v>
      </c>
    </row>
    <row r="53" spans="1:29" ht="14.4" x14ac:dyDescent="0.3">
      <c r="A53" s="103"/>
      <c r="B53" s="136"/>
      <c r="C53" s="151"/>
      <c r="D53" s="74"/>
      <c r="E53" s="75"/>
      <c r="F53" s="74"/>
      <c r="G53" s="74"/>
      <c r="H53" s="76">
        <f t="shared" si="0"/>
        <v>0</v>
      </c>
      <c r="I53" s="77" t="str">
        <f t="shared" si="8"/>
        <v xml:space="preserve"> </v>
      </c>
      <c r="J53" s="78"/>
      <c r="K53" s="79"/>
      <c r="L53" s="80"/>
      <c r="M53" s="80"/>
      <c r="N53" s="81">
        <f t="shared" si="12"/>
        <v>0</v>
      </c>
      <c r="O53" s="82">
        <f t="shared" si="1"/>
        <v>0</v>
      </c>
      <c r="P53" s="82">
        <f t="shared" si="2"/>
        <v>0</v>
      </c>
      <c r="Q53" s="83">
        <f t="shared" si="3"/>
        <v>0</v>
      </c>
      <c r="R53" s="83">
        <f t="shared" si="4"/>
        <v>0</v>
      </c>
      <c r="S53" s="83">
        <f t="shared" si="5"/>
        <v>0</v>
      </c>
      <c r="T53" s="83">
        <f t="shared" si="6"/>
        <v>0</v>
      </c>
      <c r="U53" s="83">
        <f t="shared" si="7"/>
        <v>0</v>
      </c>
      <c r="V53" s="84">
        <f t="shared" si="13"/>
        <v>0</v>
      </c>
      <c r="W53" s="85"/>
      <c r="X53" s="86" t="str">
        <f t="shared" si="9"/>
        <v xml:space="preserve"> </v>
      </c>
      <c r="Y53" s="87">
        <f t="shared" si="10"/>
        <v>0</v>
      </c>
      <c r="Z53" s="141">
        <f t="shared" si="11"/>
        <v>0</v>
      </c>
      <c r="AA53" s="141">
        <f t="shared" si="14"/>
        <v>0</v>
      </c>
      <c r="AB53" s="141">
        <f t="shared" si="15"/>
        <v>0</v>
      </c>
      <c r="AC53" s="88">
        <f t="shared" si="16"/>
        <v>0</v>
      </c>
    </row>
    <row r="54" spans="1:29" s="69" customFormat="1" ht="14.4" x14ac:dyDescent="0.3">
      <c r="A54" s="89"/>
      <c r="B54" s="135"/>
      <c r="C54" s="91"/>
      <c r="D54" s="91"/>
      <c r="E54" s="91"/>
      <c r="F54" s="91"/>
      <c r="G54" s="91"/>
      <c r="H54" s="76">
        <f t="shared" si="0"/>
        <v>0</v>
      </c>
      <c r="I54" s="92" t="str">
        <f t="shared" si="8"/>
        <v xml:space="preserve"> </v>
      </c>
      <c r="J54" s="90"/>
      <c r="K54" s="93"/>
      <c r="L54" s="94"/>
      <c r="M54" s="94"/>
      <c r="N54" s="104">
        <f t="shared" si="12"/>
        <v>0</v>
      </c>
      <c r="O54" s="96">
        <f t="shared" si="1"/>
        <v>0</v>
      </c>
      <c r="P54" s="97">
        <f t="shared" si="2"/>
        <v>0</v>
      </c>
      <c r="Q54" s="98">
        <f t="shared" si="3"/>
        <v>0</v>
      </c>
      <c r="R54" s="98">
        <f t="shared" si="4"/>
        <v>0</v>
      </c>
      <c r="S54" s="98">
        <f t="shared" si="5"/>
        <v>0</v>
      </c>
      <c r="T54" s="98">
        <f t="shared" si="6"/>
        <v>0</v>
      </c>
      <c r="U54" s="98">
        <f t="shared" si="7"/>
        <v>0</v>
      </c>
      <c r="V54" s="152">
        <f t="shared" si="13"/>
        <v>0</v>
      </c>
      <c r="W54" s="100"/>
      <c r="X54" s="86" t="str">
        <f t="shared" si="9"/>
        <v xml:space="preserve"> </v>
      </c>
      <c r="Y54" s="101">
        <f t="shared" si="10"/>
        <v>0</v>
      </c>
      <c r="Z54" s="142">
        <f t="shared" si="11"/>
        <v>0</v>
      </c>
      <c r="AA54" s="148">
        <f t="shared" si="14"/>
        <v>0</v>
      </c>
      <c r="AB54" s="148">
        <f t="shared" si="15"/>
        <v>0</v>
      </c>
      <c r="AC54" s="102">
        <f t="shared" si="16"/>
        <v>0</v>
      </c>
    </row>
    <row r="55" spans="1:29" ht="14.4" x14ac:dyDescent="0.3">
      <c r="A55" s="103"/>
      <c r="B55" s="136"/>
      <c r="C55" s="151"/>
      <c r="D55" s="74"/>
      <c r="E55" s="75"/>
      <c r="F55" s="74"/>
      <c r="G55" s="74"/>
      <c r="H55" s="76">
        <f t="shared" si="0"/>
        <v>0</v>
      </c>
      <c r="I55" s="77" t="str">
        <f t="shared" si="8"/>
        <v xml:space="preserve"> </v>
      </c>
      <c r="J55" s="78"/>
      <c r="K55" s="79"/>
      <c r="L55" s="80"/>
      <c r="M55" s="80"/>
      <c r="N55" s="81">
        <f t="shared" si="12"/>
        <v>0</v>
      </c>
      <c r="O55" s="82">
        <f t="shared" si="1"/>
        <v>0</v>
      </c>
      <c r="P55" s="82">
        <f t="shared" si="2"/>
        <v>0</v>
      </c>
      <c r="Q55" s="83">
        <f t="shared" si="3"/>
        <v>0</v>
      </c>
      <c r="R55" s="83">
        <f t="shared" si="4"/>
        <v>0</v>
      </c>
      <c r="S55" s="83">
        <f t="shared" si="5"/>
        <v>0</v>
      </c>
      <c r="T55" s="83">
        <f t="shared" si="6"/>
        <v>0</v>
      </c>
      <c r="U55" s="83">
        <f t="shared" si="7"/>
        <v>0</v>
      </c>
      <c r="V55" s="84">
        <f t="shared" si="13"/>
        <v>0</v>
      </c>
      <c r="W55" s="85"/>
      <c r="X55" s="86" t="str">
        <f t="shared" si="9"/>
        <v xml:space="preserve"> </v>
      </c>
      <c r="Y55" s="87">
        <f>(Q55*V55)+(Q55*W55)+(T55*W55)+(U55*W55)</f>
        <v>0</v>
      </c>
      <c r="Z55" s="141">
        <f>FLOOR(V55+W55+Y55,0.01)</f>
        <v>0</v>
      </c>
      <c r="AA55" s="141">
        <f t="shared" si="14"/>
        <v>0</v>
      </c>
      <c r="AB55" s="141">
        <f t="shared" si="15"/>
        <v>0</v>
      </c>
      <c r="AC55" s="88">
        <f t="shared" si="16"/>
        <v>0</v>
      </c>
    </row>
    <row r="56" spans="1:29" s="69" customFormat="1" ht="14.4" x14ac:dyDescent="0.3">
      <c r="A56" s="89"/>
      <c r="B56" s="135"/>
      <c r="C56" s="91"/>
      <c r="D56" s="91"/>
      <c r="E56" s="91"/>
      <c r="F56" s="91"/>
      <c r="G56" s="91"/>
      <c r="H56" s="76">
        <f t="shared" si="0"/>
        <v>0</v>
      </c>
      <c r="I56" s="92" t="str">
        <f t="shared" si="8"/>
        <v xml:space="preserve"> </v>
      </c>
      <c r="J56" s="90"/>
      <c r="K56" s="93"/>
      <c r="L56" s="94"/>
      <c r="M56" s="94"/>
      <c r="N56" s="104">
        <f t="shared" si="12"/>
        <v>0</v>
      </c>
      <c r="O56" s="96">
        <f t="shared" si="1"/>
        <v>0</v>
      </c>
      <c r="P56" s="97">
        <f t="shared" si="2"/>
        <v>0</v>
      </c>
      <c r="Q56" s="98">
        <f t="shared" si="3"/>
        <v>0</v>
      </c>
      <c r="R56" s="98">
        <f t="shared" si="4"/>
        <v>0</v>
      </c>
      <c r="S56" s="98">
        <f t="shared" si="5"/>
        <v>0</v>
      </c>
      <c r="T56" s="98">
        <f t="shared" si="6"/>
        <v>0</v>
      </c>
      <c r="U56" s="98">
        <f t="shared" si="7"/>
        <v>0</v>
      </c>
      <c r="V56" s="152">
        <f t="shared" si="13"/>
        <v>0</v>
      </c>
      <c r="W56" s="100"/>
      <c r="X56" s="86" t="str">
        <f t="shared" si="9"/>
        <v xml:space="preserve"> </v>
      </c>
      <c r="Y56" s="101">
        <f t="shared" si="10"/>
        <v>0</v>
      </c>
      <c r="Z56" s="142">
        <f t="shared" si="11"/>
        <v>0</v>
      </c>
      <c r="AA56" s="148">
        <f t="shared" si="14"/>
        <v>0</v>
      </c>
      <c r="AB56" s="148">
        <f t="shared" si="15"/>
        <v>0</v>
      </c>
      <c r="AC56" s="102">
        <f t="shared" si="16"/>
        <v>0</v>
      </c>
    </row>
    <row r="57" spans="1:29" ht="14.4" x14ac:dyDescent="0.3">
      <c r="A57" s="103"/>
      <c r="B57" s="136"/>
      <c r="C57" s="151"/>
      <c r="D57" s="74"/>
      <c r="E57" s="75"/>
      <c r="F57" s="74"/>
      <c r="G57" s="74"/>
      <c r="H57" s="76">
        <f t="shared" si="0"/>
        <v>0</v>
      </c>
      <c r="I57" s="77" t="str">
        <f t="shared" si="8"/>
        <v xml:space="preserve"> </v>
      </c>
      <c r="J57" s="78"/>
      <c r="K57" s="79"/>
      <c r="L57" s="80"/>
      <c r="M57" s="80"/>
      <c r="N57" s="81">
        <f t="shared" si="12"/>
        <v>0</v>
      </c>
      <c r="O57" s="82">
        <f t="shared" si="1"/>
        <v>0</v>
      </c>
      <c r="P57" s="82">
        <f t="shared" si="2"/>
        <v>0</v>
      </c>
      <c r="Q57" s="83">
        <f t="shared" si="3"/>
        <v>0</v>
      </c>
      <c r="R57" s="83">
        <f t="shared" si="4"/>
        <v>0</v>
      </c>
      <c r="S57" s="83">
        <f t="shared" si="5"/>
        <v>0</v>
      </c>
      <c r="T57" s="83">
        <f t="shared" si="6"/>
        <v>0</v>
      </c>
      <c r="U57" s="83">
        <f t="shared" si="7"/>
        <v>0</v>
      </c>
      <c r="V57" s="84">
        <f t="shared" si="13"/>
        <v>0</v>
      </c>
      <c r="W57" s="85"/>
      <c r="X57" s="86" t="str">
        <f t="shared" si="9"/>
        <v xml:space="preserve"> </v>
      </c>
      <c r="Y57" s="87">
        <f t="shared" si="10"/>
        <v>0</v>
      </c>
      <c r="Z57" s="141">
        <f t="shared" si="11"/>
        <v>0</v>
      </c>
      <c r="AA57" s="141">
        <f t="shared" si="14"/>
        <v>0</v>
      </c>
      <c r="AB57" s="141">
        <f t="shared" si="15"/>
        <v>0</v>
      </c>
      <c r="AC57" s="88">
        <f t="shared" si="16"/>
        <v>0</v>
      </c>
    </row>
    <row r="58" spans="1:29" s="69" customFormat="1" ht="14.4" x14ac:dyDescent="0.3">
      <c r="A58" s="89"/>
      <c r="B58" s="135"/>
      <c r="C58" s="91"/>
      <c r="D58" s="91"/>
      <c r="E58" s="91"/>
      <c r="F58" s="91"/>
      <c r="G58" s="91"/>
      <c r="H58" s="76">
        <f t="shared" si="0"/>
        <v>0</v>
      </c>
      <c r="I58" s="92" t="str">
        <f t="shared" si="8"/>
        <v xml:space="preserve"> </v>
      </c>
      <c r="J58" s="90"/>
      <c r="K58" s="93"/>
      <c r="L58" s="94"/>
      <c r="M58" s="94"/>
      <c r="N58" s="104">
        <f t="shared" si="12"/>
        <v>0</v>
      </c>
      <c r="O58" s="96">
        <f t="shared" si="1"/>
        <v>0</v>
      </c>
      <c r="P58" s="97">
        <f t="shared" si="2"/>
        <v>0</v>
      </c>
      <c r="Q58" s="98">
        <f t="shared" si="3"/>
        <v>0</v>
      </c>
      <c r="R58" s="98">
        <f t="shared" si="4"/>
        <v>0</v>
      </c>
      <c r="S58" s="98">
        <f t="shared" si="5"/>
        <v>0</v>
      </c>
      <c r="T58" s="98">
        <f t="shared" si="6"/>
        <v>0</v>
      </c>
      <c r="U58" s="98">
        <f t="shared" si="7"/>
        <v>0</v>
      </c>
      <c r="V58" s="152">
        <f t="shared" si="13"/>
        <v>0</v>
      </c>
      <c r="W58" s="100"/>
      <c r="X58" s="86" t="str">
        <f t="shared" si="9"/>
        <v xml:space="preserve"> </v>
      </c>
      <c r="Y58" s="101">
        <f t="shared" si="10"/>
        <v>0</v>
      </c>
      <c r="Z58" s="142">
        <f t="shared" si="11"/>
        <v>0</v>
      </c>
      <c r="AA58" s="148">
        <f t="shared" si="14"/>
        <v>0</v>
      </c>
      <c r="AB58" s="148">
        <f t="shared" si="15"/>
        <v>0</v>
      </c>
      <c r="AC58" s="102">
        <f t="shared" si="16"/>
        <v>0</v>
      </c>
    </row>
    <row r="59" spans="1:29" ht="14.4" x14ac:dyDescent="0.3">
      <c r="A59" s="103"/>
      <c r="B59" s="136"/>
      <c r="C59" s="151"/>
      <c r="D59" s="74"/>
      <c r="E59" s="75"/>
      <c r="F59" s="74"/>
      <c r="G59" s="74"/>
      <c r="H59" s="76">
        <f t="shared" si="0"/>
        <v>0</v>
      </c>
      <c r="I59" s="77" t="str">
        <f t="shared" si="8"/>
        <v xml:space="preserve"> </v>
      </c>
      <c r="J59" s="78"/>
      <c r="K59" s="79"/>
      <c r="L59" s="80"/>
      <c r="M59" s="80"/>
      <c r="N59" s="81">
        <f t="shared" si="12"/>
        <v>0</v>
      </c>
      <c r="O59" s="82">
        <f t="shared" si="1"/>
        <v>0</v>
      </c>
      <c r="P59" s="82">
        <f t="shared" si="2"/>
        <v>0</v>
      </c>
      <c r="Q59" s="83">
        <f t="shared" si="3"/>
        <v>0</v>
      </c>
      <c r="R59" s="83">
        <f t="shared" si="4"/>
        <v>0</v>
      </c>
      <c r="S59" s="83">
        <f t="shared" si="5"/>
        <v>0</v>
      </c>
      <c r="T59" s="83">
        <f t="shared" si="6"/>
        <v>0</v>
      </c>
      <c r="U59" s="83">
        <f t="shared" si="7"/>
        <v>0</v>
      </c>
      <c r="V59" s="84">
        <f t="shared" si="13"/>
        <v>0</v>
      </c>
      <c r="W59" s="85"/>
      <c r="X59" s="86" t="str">
        <f t="shared" si="9"/>
        <v xml:space="preserve"> </v>
      </c>
      <c r="Y59" s="87">
        <f t="shared" si="10"/>
        <v>0</v>
      </c>
      <c r="Z59" s="141">
        <f t="shared" si="11"/>
        <v>0</v>
      </c>
      <c r="AA59" s="141">
        <f t="shared" si="14"/>
        <v>0</v>
      </c>
      <c r="AB59" s="141">
        <f t="shared" si="15"/>
        <v>0</v>
      </c>
      <c r="AC59" s="88">
        <f t="shared" si="16"/>
        <v>0</v>
      </c>
    </row>
    <row r="60" spans="1:29" s="69" customFormat="1" ht="14.4" x14ac:dyDescent="0.3">
      <c r="A60" s="89"/>
      <c r="B60" s="135"/>
      <c r="C60" s="91"/>
      <c r="D60" s="91"/>
      <c r="E60" s="91"/>
      <c r="F60" s="91"/>
      <c r="G60" s="91"/>
      <c r="H60" s="76">
        <f t="shared" si="0"/>
        <v>0</v>
      </c>
      <c r="I60" s="92" t="str">
        <f t="shared" si="8"/>
        <v xml:space="preserve"> </v>
      </c>
      <c r="J60" s="90"/>
      <c r="K60" s="93"/>
      <c r="L60" s="94"/>
      <c r="M60" s="94"/>
      <c r="N60" s="104">
        <f t="shared" si="12"/>
        <v>0</v>
      </c>
      <c r="O60" s="96">
        <f t="shared" si="1"/>
        <v>0</v>
      </c>
      <c r="P60" s="97">
        <f t="shared" si="2"/>
        <v>0</v>
      </c>
      <c r="Q60" s="98">
        <f t="shared" si="3"/>
        <v>0</v>
      </c>
      <c r="R60" s="98">
        <f t="shared" si="4"/>
        <v>0</v>
      </c>
      <c r="S60" s="98">
        <f t="shared" si="5"/>
        <v>0</v>
      </c>
      <c r="T60" s="98">
        <f t="shared" si="6"/>
        <v>0</v>
      </c>
      <c r="U60" s="98">
        <f t="shared" si="7"/>
        <v>0</v>
      </c>
      <c r="V60" s="152">
        <f t="shared" si="13"/>
        <v>0</v>
      </c>
      <c r="W60" s="100"/>
      <c r="X60" s="86" t="str">
        <f t="shared" si="9"/>
        <v xml:space="preserve"> </v>
      </c>
      <c r="Y60" s="101">
        <f t="shared" si="10"/>
        <v>0</v>
      </c>
      <c r="Z60" s="142">
        <f t="shared" si="11"/>
        <v>0</v>
      </c>
      <c r="AA60" s="148">
        <f t="shared" si="14"/>
        <v>0</v>
      </c>
      <c r="AB60" s="148">
        <f t="shared" si="15"/>
        <v>0</v>
      </c>
      <c r="AC60" s="102">
        <f t="shared" si="16"/>
        <v>0</v>
      </c>
    </row>
    <row r="61" spans="1:29" ht="14.4" x14ac:dyDescent="0.3">
      <c r="A61" s="103"/>
      <c r="B61" s="136"/>
      <c r="C61" s="151"/>
      <c r="D61" s="74"/>
      <c r="E61" s="75"/>
      <c r="F61" s="74"/>
      <c r="G61" s="74"/>
      <c r="H61" s="76">
        <f t="shared" si="0"/>
        <v>0</v>
      </c>
      <c r="I61" s="77" t="str">
        <f t="shared" si="8"/>
        <v xml:space="preserve"> </v>
      </c>
      <c r="J61" s="78"/>
      <c r="K61" s="79"/>
      <c r="L61" s="80"/>
      <c r="M61" s="80"/>
      <c r="N61" s="81">
        <f t="shared" si="12"/>
        <v>0</v>
      </c>
      <c r="O61" s="82">
        <f t="shared" si="1"/>
        <v>0</v>
      </c>
      <c r="P61" s="82">
        <f t="shared" si="2"/>
        <v>0</v>
      </c>
      <c r="Q61" s="83">
        <f t="shared" si="3"/>
        <v>0</v>
      </c>
      <c r="R61" s="83">
        <f t="shared" si="4"/>
        <v>0</v>
      </c>
      <c r="S61" s="83">
        <f t="shared" si="5"/>
        <v>0</v>
      </c>
      <c r="T61" s="83">
        <f t="shared" si="6"/>
        <v>0</v>
      </c>
      <c r="U61" s="83">
        <f t="shared" si="7"/>
        <v>0</v>
      </c>
      <c r="V61" s="84">
        <f t="shared" si="13"/>
        <v>0</v>
      </c>
      <c r="W61" s="85"/>
      <c r="X61" s="86" t="str">
        <f t="shared" si="9"/>
        <v xml:space="preserve"> </v>
      </c>
      <c r="Y61" s="87">
        <f t="shared" si="10"/>
        <v>0</v>
      </c>
      <c r="Z61" s="141">
        <f t="shared" si="11"/>
        <v>0</v>
      </c>
      <c r="AA61" s="141">
        <f t="shared" si="14"/>
        <v>0</v>
      </c>
      <c r="AB61" s="141">
        <f t="shared" si="15"/>
        <v>0</v>
      </c>
      <c r="AC61" s="88">
        <f t="shared" si="16"/>
        <v>0</v>
      </c>
    </row>
    <row r="62" spans="1:29" s="69" customFormat="1" ht="14.4" x14ac:dyDescent="0.3">
      <c r="A62" s="89"/>
      <c r="B62" s="135"/>
      <c r="C62" s="91"/>
      <c r="D62" s="91"/>
      <c r="E62" s="91"/>
      <c r="F62" s="91"/>
      <c r="G62" s="91"/>
      <c r="H62" s="76">
        <f t="shared" si="0"/>
        <v>0</v>
      </c>
      <c r="I62" s="92" t="str">
        <f t="shared" si="8"/>
        <v xml:space="preserve"> </v>
      </c>
      <c r="J62" s="90"/>
      <c r="K62" s="106"/>
      <c r="L62" s="94"/>
      <c r="M62" s="94"/>
      <c r="N62" s="104">
        <f t="shared" si="12"/>
        <v>0</v>
      </c>
      <c r="O62" s="96">
        <f t="shared" si="1"/>
        <v>0</v>
      </c>
      <c r="P62" s="97">
        <f t="shared" si="2"/>
        <v>0</v>
      </c>
      <c r="Q62" s="98">
        <f t="shared" si="3"/>
        <v>0</v>
      </c>
      <c r="R62" s="98">
        <f t="shared" si="4"/>
        <v>0</v>
      </c>
      <c r="S62" s="98">
        <f t="shared" si="5"/>
        <v>0</v>
      </c>
      <c r="T62" s="98">
        <f t="shared" si="6"/>
        <v>0</v>
      </c>
      <c r="U62" s="98">
        <f t="shared" si="7"/>
        <v>0</v>
      </c>
      <c r="V62" s="152">
        <f t="shared" si="13"/>
        <v>0</v>
      </c>
      <c r="W62" s="100"/>
      <c r="X62" s="86" t="str">
        <f t="shared" si="9"/>
        <v xml:space="preserve"> </v>
      </c>
      <c r="Y62" s="101">
        <f t="shared" si="10"/>
        <v>0</v>
      </c>
      <c r="Z62" s="142">
        <f t="shared" si="11"/>
        <v>0</v>
      </c>
      <c r="AA62" s="148">
        <f t="shared" si="14"/>
        <v>0</v>
      </c>
      <c r="AB62" s="148">
        <f t="shared" si="15"/>
        <v>0</v>
      </c>
      <c r="AC62" s="222">
        <f t="shared" si="16"/>
        <v>0</v>
      </c>
    </row>
    <row r="63" spans="1:29" ht="14.4" x14ac:dyDescent="0.3">
      <c r="A63" s="342" t="s">
        <v>62</v>
      </c>
      <c r="B63" s="342"/>
      <c r="C63" s="342"/>
      <c r="D63" s="342"/>
      <c r="E63" s="342"/>
      <c r="F63" s="342"/>
      <c r="G63" s="342"/>
      <c r="H63" s="342"/>
      <c r="I63" s="342"/>
      <c r="J63" s="201"/>
      <c r="K63" s="202">
        <f>COUNTIF(K35:K62,"&gt;0")</f>
        <v>11</v>
      </c>
      <c r="L63" s="203"/>
      <c r="M63" s="203"/>
      <c r="N63" s="204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342" t="s">
        <v>63</v>
      </c>
      <c r="Z63" s="342"/>
      <c r="AA63" s="205"/>
      <c r="AB63" s="205"/>
      <c r="AC63" s="206">
        <f>SUM(AC35:AC62)</f>
        <v>3210</v>
      </c>
    </row>
    <row r="64" spans="1:29" x14ac:dyDescent="0.35">
      <c r="K64" s="107"/>
      <c r="L64" s="108"/>
      <c r="M64" s="108"/>
      <c r="N64" s="108"/>
      <c r="O64" s="108"/>
      <c r="P64" s="108"/>
      <c r="Q64" s="108"/>
      <c r="R64" s="108"/>
      <c r="S64" s="108"/>
      <c r="T64" s="108"/>
      <c r="U64" s="108"/>
    </row>
    <row r="65" spans="1:14" x14ac:dyDescent="0.35">
      <c r="A65" s="109"/>
      <c r="B65" s="138"/>
      <c r="C65" s="110"/>
      <c r="D65" s="110"/>
      <c r="E65" s="110"/>
      <c r="F65" s="110"/>
      <c r="G65" s="110"/>
      <c r="H65" s="110"/>
      <c r="I65" s="110"/>
      <c r="J65" s="110"/>
      <c r="K65" s="111"/>
      <c r="N65" s="112"/>
    </row>
    <row r="66" spans="1:14" x14ac:dyDescent="0.35">
      <c r="K66" s="111"/>
      <c r="N66" s="112"/>
    </row>
    <row r="67" spans="1:14" x14ac:dyDescent="0.35">
      <c r="K67" s="111"/>
      <c r="N67" s="112"/>
    </row>
    <row r="68" spans="1:14" x14ac:dyDescent="0.35">
      <c r="K68" s="111"/>
      <c r="N68" s="112"/>
    </row>
    <row r="69" spans="1:14" x14ac:dyDescent="0.35">
      <c r="K69" s="111"/>
      <c r="N69" s="112"/>
    </row>
    <row r="70" spans="1:14" x14ac:dyDescent="0.35">
      <c r="K70" s="111"/>
      <c r="N70" s="112"/>
    </row>
    <row r="71" spans="1:14" x14ac:dyDescent="0.35">
      <c r="K71" s="111"/>
    </row>
    <row r="72" spans="1:14" x14ac:dyDescent="0.35">
      <c r="K72" s="111"/>
    </row>
  </sheetData>
  <sheetProtection algorithmName="SHA-512" hashValue="t5Akz8DlSb2dterthml/6mENlBK2PYu+jbPqBTT+TKGcDho3OPVxab5JP+SVAP0Cfn4uo/34HG2uxL6Lh5x3cA==" saltValue="s9twRokc2fNv+gOb3PWTNw==" spinCount="100000" sheet="1" selectLockedCells="1"/>
  <dataConsolidate/>
  <mergeCells count="25">
    <mergeCell ref="Z2:AE2"/>
    <mergeCell ref="A29:J30"/>
    <mergeCell ref="K29:N30"/>
    <mergeCell ref="P29:AC29"/>
    <mergeCell ref="P30:AC31"/>
    <mergeCell ref="A31:A33"/>
    <mergeCell ref="B31:B32"/>
    <mergeCell ref="D31:J31"/>
    <mergeCell ref="K31:K33"/>
    <mergeCell ref="N31:N33"/>
    <mergeCell ref="AA32:AA33"/>
    <mergeCell ref="AB32:AB33"/>
    <mergeCell ref="AC32:AC33"/>
    <mergeCell ref="G32:G33"/>
    <mergeCell ref="I32:I33"/>
    <mergeCell ref="Y63:Z63"/>
    <mergeCell ref="W32:X33"/>
    <mergeCell ref="Y32:Y33"/>
    <mergeCell ref="Z32:Z33"/>
    <mergeCell ref="P32:P33"/>
    <mergeCell ref="T32:U32"/>
    <mergeCell ref="V32:V33"/>
    <mergeCell ref="W34:X34"/>
    <mergeCell ref="J32:J33"/>
    <mergeCell ref="A63:I63"/>
  </mergeCells>
  <conditionalFormatting sqref="G35:G62">
    <cfRule type="cellIs" dxfId="4" priority="4" stopIfTrue="1" operator="equal">
      <formula>"x"</formula>
    </cfRule>
  </conditionalFormatting>
  <conditionalFormatting sqref="Q35:U62">
    <cfRule type="cellIs" dxfId="3" priority="1" stopIfTrue="1" operator="lessThan">
      <formula>0</formula>
    </cfRule>
  </conditionalFormatting>
  <conditionalFormatting sqref="W36:W62">
    <cfRule type="cellIs" dxfId="2" priority="5" stopIfTrue="1" operator="greaterThan">
      <formula>$J$35&gt;0</formula>
    </cfRule>
  </conditionalFormatting>
  <conditionalFormatting sqref="X35:X62">
    <cfRule type="cellIs" dxfId="1" priority="2" stopIfTrue="1" operator="equal">
      <formula>"&lt;-1a"</formula>
    </cfRule>
    <cfRule type="cellIs" dxfId="0" priority="3" stopIfTrue="1" operator="greaterThan">
      <formula>$J$35&gt;0</formula>
    </cfRule>
  </conditionalFormatting>
  <dataValidations count="1">
    <dataValidation type="whole" allowBlank="1" showInputMessage="1" showErrorMessage="1" sqref="B1:B1048576" xr:uid="{C22BC843-1FA5-44B4-844F-86BEBF075595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 xml:space="preserve">&amp;LEK &amp;C   Tabuľka pre výpočet predpokladanej dane </oddHeader>
    <oddFooter>&amp;C&amp;D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2793-C869-433F-AD9B-DCD9E394CA76}">
  <dimension ref="B2:F108"/>
  <sheetViews>
    <sheetView workbookViewId="0">
      <selection activeCell="F11" sqref="F11"/>
    </sheetView>
  </sheetViews>
  <sheetFormatPr defaultRowHeight="14.4" x14ac:dyDescent="0.3"/>
  <cols>
    <col min="2" max="2" width="16.33203125" customWidth="1"/>
    <col min="3" max="3" width="10.77734375" customWidth="1"/>
    <col min="4" max="4" width="12.5546875" customWidth="1"/>
    <col min="5" max="5" width="14.44140625" customWidth="1"/>
    <col min="6" max="6" width="16.21875" customWidth="1"/>
  </cols>
  <sheetData>
    <row r="2" spans="2:4" ht="15" thickBot="1" x14ac:dyDescent="0.35"/>
    <row r="3" spans="2:4" ht="15" thickBot="1" x14ac:dyDescent="0.35">
      <c r="B3" s="130" t="s">
        <v>67</v>
      </c>
      <c r="C3" s="131"/>
      <c r="D3" s="132"/>
    </row>
    <row r="4" spans="2:4" ht="27" customHeight="1" x14ac:dyDescent="0.3">
      <c r="B4" s="385" t="s">
        <v>68</v>
      </c>
      <c r="C4" s="385"/>
      <c r="D4" s="385"/>
    </row>
    <row r="5" spans="2:4" x14ac:dyDescent="0.3">
      <c r="B5" s="129"/>
      <c r="C5" s="406" t="s">
        <v>64</v>
      </c>
      <c r="D5" s="406"/>
    </row>
    <row r="6" spans="2:4" ht="28.8" x14ac:dyDescent="0.3">
      <c r="B6" s="126" t="s">
        <v>69</v>
      </c>
      <c r="C6" s="387">
        <v>0</v>
      </c>
      <c r="D6" s="387"/>
    </row>
    <row r="7" spans="2:4" ht="28.8" x14ac:dyDescent="0.3">
      <c r="B7" s="129" t="s">
        <v>70</v>
      </c>
      <c r="C7" s="387"/>
      <c r="D7" s="387"/>
    </row>
    <row r="8" spans="2:4" x14ac:dyDescent="0.3">
      <c r="B8" s="113"/>
    </row>
    <row r="9" spans="2:4" x14ac:dyDescent="0.3">
      <c r="B9" s="386" t="s">
        <v>71</v>
      </c>
      <c r="C9" s="386"/>
      <c r="D9" s="386"/>
    </row>
    <row r="10" spans="2:4" ht="30.6" customHeight="1" x14ac:dyDescent="0.3">
      <c r="B10" s="383" t="s">
        <v>72</v>
      </c>
      <c r="C10" s="384"/>
      <c r="D10" s="393" t="s">
        <v>64</v>
      </c>
    </row>
    <row r="11" spans="2:4" ht="28.8" x14ac:dyDescent="0.3">
      <c r="B11" s="119" t="s">
        <v>65</v>
      </c>
      <c r="C11" s="119" t="s">
        <v>66</v>
      </c>
      <c r="D11" s="394"/>
    </row>
    <row r="12" spans="2:4" x14ac:dyDescent="0.3">
      <c r="B12" s="115"/>
      <c r="C12" s="115">
        <v>150</v>
      </c>
      <c r="D12" s="115">
        <v>50</v>
      </c>
    </row>
    <row r="13" spans="2:4" x14ac:dyDescent="0.3">
      <c r="B13" s="115">
        <v>150</v>
      </c>
      <c r="C13" s="115">
        <v>900</v>
      </c>
      <c r="D13" s="115">
        <v>62</v>
      </c>
    </row>
    <row r="14" spans="2:4" x14ac:dyDescent="0.3">
      <c r="B14" s="115">
        <v>900</v>
      </c>
      <c r="C14" s="115">
        <v>1200</v>
      </c>
      <c r="D14" s="115">
        <v>80</v>
      </c>
    </row>
    <row r="15" spans="2:4" x14ac:dyDescent="0.3">
      <c r="B15" s="120">
        <v>1200</v>
      </c>
      <c r="C15" s="120">
        <v>1500</v>
      </c>
      <c r="D15" s="115">
        <v>115</v>
      </c>
    </row>
    <row r="16" spans="2:4" x14ac:dyDescent="0.3">
      <c r="B16" s="120">
        <v>1500</v>
      </c>
      <c r="C16" s="120">
        <v>2000</v>
      </c>
      <c r="D16" s="115">
        <v>148</v>
      </c>
    </row>
    <row r="17" spans="2:5" x14ac:dyDescent="0.3">
      <c r="B17" s="120">
        <v>2000</v>
      </c>
      <c r="C17" s="120">
        <v>3000</v>
      </c>
      <c r="D17" s="115">
        <v>180</v>
      </c>
    </row>
    <row r="18" spans="2:5" x14ac:dyDescent="0.3">
      <c r="B18" s="120">
        <v>3000</v>
      </c>
      <c r="C18" s="115"/>
      <c r="D18" s="115">
        <v>218</v>
      </c>
    </row>
    <row r="19" spans="2:5" ht="15" thickBot="1" x14ac:dyDescent="0.35">
      <c r="B19" s="114"/>
    </row>
    <row r="20" spans="2:5" ht="15" thickBot="1" x14ac:dyDescent="0.35">
      <c r="B20" s="130" t="s">
        <v>73</v>
      </c>
      <c r="C20" s="131"/>
      <c r="D20" s="132"/>
    </row>
    <row r="21" spans="2:5" x14ac:dyDescent="0.3">
      <c r="B21" s="385" t="s">
        <v>74</v>
      </c>
      <c r="C21" s="385"/>
      <c r="D21" s="385"/>
    </row>
    <row r="22" spans="2:5" x14ac:dyDescent="0.3">
      <c r="B22" s="129"/>
      <c r="C22" s="406" t="s">
        <v>64</v>
      </c>
      <c r="D22" s="406"/>
    </row>
    <row r="23" spans="2:5" ht="28.8" x14ac:dyDescent="0.3">
      <c r="B23" s="126" t="s">
        <v>75</v>
      </c>
      <c r="C23" s="387">
        <v>0</v>
      </c>
      <c r="D23" s="387"/>
    </row>
    <row r="24" spans="2:5" ht="28.8" x14ac:dyDescent="0.3">
      <c r="B24" s="129" t="s">
        <v>70</v>
      </c>
      <c r="C24" s="387"/>
      <c r="D24" s="387"/>
    </row>
    <row r="25" spans="2:5" x14ac:dyDescent="0.3">
      <c r="B25" s="113"/>
    </row>
    <row r="26" spans="2:5" x14ac:dyDescent="0.3">
      <c r="B26" s="386" t="s">
        <v>76</v>
      </c>
      <c r="C26" s="386"/>
      <c r="D26" s="386"/>
      <c r="E26" s="386"/>
    </row>
    <row r="27" spans="2:5" ht="14.4" customHeight="1" x14ac:dyDescent="0.3">
      <c r="B27" s="379" t="s">
        <v>77</v>
      </c>
      <c r="C27" s="381" t="s">
        <v>78</v>
      </c>
      <c r="D27" s="382"/>
      <c r="E27" s="379" t="s">
        <v>64</v>
      </c>
    </row>
    <row r="28" spans="2:5" ht="14.4" customHeight="1" x14ac:dyDescent="0.3">
      <c r="B28" s="379"/>
      <c r="C28" s="381" t="s">
        <v>79</v>
      </c>
      <c r="D28" s="382"/>
      <c r="E28" s="379"/>
    </row>
    <row r="29" spans="2:5" ht="14.4" customHeight="1" x14ac:dyDescent="0.3">
      <c r="B29" s="379"/>
      <c r="C29" s="383" t="s">
        <v>80</v>
      </c>
      <c r="D29" s="384"/>
      <c r="E29" s="379"/>
    </row>
    <row r="30" spans="2:5" x14ac:dyDescent="0.3">
      <c r="B30" s="380"/>
      <c r="C30" s="119" t="s">
        <v>65</v>
      </c>
      <c r="D30" s="119" t="s">
        <v>66</v>
      </c>
      <c r="E30" s="380"/>
    </row>
    <row r="31" spans="2:5" ht="14.4" customHeight="1" x14ac:dyDescent="0.3">
      <c r="B31" s="396" t="s">
        <v>81</v>
      </c>
      <c r="C31" s="115"/>
      <c r="D31" s="115">
        <v>1</v>
      </c>
      <c r="E31" s="115">
        <v>74</v>
      </c>
    </row>
    <row r="32" spans="2:5" x14ac:dyDescent="0.3">
      <c r="B32" s="397"/>
      <c r="C32" s="115">
        <v>1</v>
      </c>
      <c r="D32" s="115">
        <v>2</v>
      </c>
      <c r="E32" s="115">
        <v>133</v>
      </c>
    </row>
    <row r="33" spans="2:6" x14ac:dyDescent="0.3">
      <c r="B33" s="398"/>
      <c r="C33" s="115">
        <v>2</v>
      </c>
      <c r="D33" s="115">
        <v>3.5</v>
      </c>
      <c r="E33" s="115">
        <v>212</v>
      </c>
    </row>
    <row r="34" spans="2:6" ht="15" thickBot="1" x14ac:dyDescent="0.35"/>
    <row r="35" spans="2:6" ht="15" thickBot="1" x14ac:dyDescent="0.35">
      <c r="B35" s="130" t="s">
        <v>82</v>
      </c>
      <c r="C35" s="131"/>
      <c r="D35" s="131"/>
      <c r="E35" s="132"/>
    </row>
    <row r="36" spans="2:6" x14ac:dyDescent="0.3">
      <c r="B36" s="399" t="s">
        <v>83</v>
      </c>
      <c r="C36" s="399"/>
      <c r="D36" s="399"/>
      <c r="E36" s="399"/>
    </row>
    <row r="37" spans="2:6" ht="14.4" customHeight="1" x14ac:dyDescent="0.3">
      <c r="B37" s="379" t="s">
        <v>77</v>
      </c>
      <c r="C37" s="381" t="s">
        <v>78</v>
      </c>
      <c r="D37" s="382"/>
      <c r="E37" s="379" t="s">
        <v>64</v>
      </c>
    </row>
    <row r="38" spans="2:6" ht="14.4" customHeight="1" x14ac:dyDescent="0.3">
      <c r="B38" s="379"/>
      <c r="C38" s="381" t="s">
        <v>79</v>
      </c>
      <c r="D38" s="382"/>
      <c r="E38" s="379"/>
    </row>
    <row r="39" spans="2:6" ht="14.4" customHeight="1" x14ac:dyDescent="0.3">
      <c r="B39" s="379"/>
      <c r="C39" s="383" t="s">
        <v>80</v>
      </c>
      <c r="D39" s="384"/>
      <c r="E39" s="379"/>
    </row>
    <row r="40" spans="2:6" x14ac:dyDescent="0.3">
      <c r="B40" s="380"/>
      <c r="C40" s="119" t="s">
        <v>65</v>
      </c>
      <c r="D40" s="119" t="s">
        <v>66</v>
      </c>
      <c r="E40" s="380"/>
    </row>
    <row r="41" spans="2:6" x14ac:dyDescent="0.3">
      <c r="B41" s="396" t="s">
        <v>81</v>
      </c>
      <c r="C41" s="115"/>
      <c r="D41" s="115">
        <v>4</v>
      </c>
      <c r="E41" s="115">
        <v>150</v>
      </c>
    </row>
    <row r="42" spans="2:6" x14ac:dyDescent="0.3">
      <c r="B42" s="397"/>
      <c r="C42" s="115">
        <v>4</v>
      </c>
      <c r="D42" s="115">
        <v>6</v>
      </c>
      <c r="E42" s="115">
        <v>200</v>
      </c>
    </row>
    <row r="43" spans="2:6" x14ac:dyDescent="0.3">
      <c r="B43" s="397"/>
      <c r="C43" s="115">
        <v>6</v>
      </c>
      <c r="D43" s="115">
        <v>8</v>
      </c>
      <c r="E43" s="115">
        <v>250</v>
      </c>
    </row>
    <row r="44" spans="2:6" x14ac:dyDescent="0.3">
      <c r="B44" s="397"/>
      <c r="C44" s="115">
        <v>8</v>
      </c>
      <c r="D44" s="115">
        <v>10</v>
      </c>
      <c r="E44" s="115">
        <v>300</v>
      </c>
    </row>
    <row r="45" spans="2:6" x14ac:dyDescent="0.3">
      <c r="B45" s="398"/>
      <c r="C45" s="115">
        <v>10</v>
      </c>
      <c r="D45" s="115"/>
      <c r="E45" s="115">
        <v>350</v>
      </c>
    </row>
    <row r="46" spans="2:6" ht="15" thickBot="1" x14ac:dyDescent="0.35">
      <c r="B46" s="114"/>
    </row>
    <row r="47" spans="2:6" ht="15" thickBot="1" x14ac:dyDescent="0.35">
      <c r="B47" s="130" t="s">
        <v>84</v>
      </c>
      <c r="C47" s="131"/>
      <c r="D47" s="131"/>
      <c r="E47" s="131"/>
      <c r="F47" s="132"/>
    </row>
    <row r="48" spans="2:6" s="110" customFormat="1" x14ac:dyDescent="0.3">
      <c r="B48" s="395" t="s">
        <v>85</v>
      </c>
      <c r="C48" s="395"/>
      <c r="D48" s="395"/>
      <c r="E48" s="395"/>
      <c r="F48" s="395"/>
    </row>
    <row r="49" spans="2:6" ht="14.4" customHeight="1" x14ac:dyDescent="0.3">
      <c r="B49" s="379" t="s">
        <v>77</v>
      </c>
      <c r="C49" s="381" t="s">
        <v>78</v>
      </c>
      <c r="D49" s="382"/>
      <c r="E49" s="388" t="s">
        <v>64</v>
      </c>
      <c r="F49" s="389"/>
    </row>
    <row r="50" spans="2:6" ht="14.4" customHeight="1" x14ac:dyDescent="0.3">
      <c r="B50" s="379"/>
      <c r="C50" s="381" t="s">
        <v>79</v>
      </c>
      <c r="D50" s="382"/>
      <c r="E50" s="388"/>
      <c r="F50" s="389"/>
    </row>
    <row r="51" spans="2:6" ht="14.4" customHeight="1" x14ac:dyDescent="0.3">
      <c r="B51" s="379"/>
      <c r="C51" s="383" t="s">
        <v>80</v>
      </c>
      <c r="D51" s="384"/>
      <c r="E51" s="390"/>
      <c r="F51" s="391"/>
    </row>
    <row r="52" spans="2:6" ht="28.8" x14ac:dyDescent="0.3">
      <c r="B52" s="379"/>
      <c r="C52" s="392" t="s">
        <v>65</v>
      </c>
      <c r="D52" s="392" t="s">
        <v>66</v>
      </c>
      <c r="E52" s="118" t="s">
        <v>86</v>
      </c>
      <c r="F52" s="122" t="s">
        <v>90</v>
      </c>
    </row>
    <row r="53" spans="2:6" ht="43.2" x14ac:dyDescent="0.3">
      <c r="B53" s="379"/>
      <c r="C53" s="393"/>
      <c r="D53" s="393"/>
      <c r="E53" s="127" t="s">
        <v>87</v>
      </c>
      <c r="F53" s="123" t="s">
        <v>91</v>
      </c>
    </row>
    <row r="54" spans="2:6" ht="28.8" x14ac:dyDescent="0.3">
      <c r="B54" s="379"/>
      <c r="C54" s="393"/>
      <c r="D54" s="393"/>
      <c r="E54" s="127" t="s">
        <v>88</v>
      </c>
      <c r="F54" s="123"/>
    </row>
    <row r="55" spans="2:6" x14ac:dyDescent="0.3">
      <c r="B55" s="380"/>
      <c r="C55" s="394"/>
      <c r="D55" s="394"/>
      <c r="E55" s="121" t="s">
        <v>89</v>
      </c>
      <c r="F55" s="124"/>
    </row>
    <row r="56" spans="2:6" x14ac:dyDescent="0.3">
      <c r="B56" s="116" t="s">
        <v>92</v>
      </c>
      <c r="C56" s="115"/>
      <c r="D56" s="115">
        <v>13</v>
      </c>
      <c r="E56" s="115">
        <v>31</v>
      </c>
      <c r="F56" s="115">
        <v>31</v>
      </c>
    </row>
    <row r="57" spans="2:6" x14ac:dyDescent="0.3">
      <c r="B57" s="125" t="s">
        <v>93</v>
      </c>
      <c r="C57" s="115">
        <v>13</v>
      </c>
      <c r="D57" s="115">
        <v>14</v>
      </c>
      <c r="E57" s="115">
        <v>31</v>
      </c>
      <c r="F57" s="115">
        <v>86</v>
      </c>
    </row>
    <row r="58" spans="2:6" x14ac:dyDescent="0.3">
      <c r="B58" s="125"/>
      <c r="C58" s="115">
        <v>14</v>
      </c>
      <c r="D58" s="115">
        <v>15</v>
      </c>
      <c r="E58" s="115">
        <v>86</v>
      </c>
      <c r="F58" s="115">
        <v>121</v>
      </c>
    </row>
    <row r="59" spans="2:6" x14ac:dyDescent="0.3">
      <c r="B59" s="125"/>
      <c r="C59" s="115">
        <v>15</v>
      </c>
      <c r="D59" s="115">
        <v>18</v>
      </c>
      <c r="E59" s="115">
        <v>121</v>
      </c>
      <c r="F59" s="115">
        <v>274</v>
      </c>
    </row>
    <row r="60" spans="2:6" x14ac:dyDescent="0.3">
      <c r="B60" s="125"/>
      <c r="C60" s="115">
        <v>18</v>
      </c>
      <c r="D60" s="115">
        <v>21</v>
      </c>
      <c r="E60" s="115">
        <v>180</v>
      </c>
      <c r="F60" s="115">
        <v>280</v>
      </c>
    </row>
    <row r="61" spans="2:6" x14ac:dyDescent="0.3">
      <c r="B61" s="117"/>
      <c r="C61" s="115">
        <v>21</v>
      </c>
      <c r="D61" s="115"/>
      <c r="E61" s="115">
        <v>250</v>
      </c>
      <c r="F61" s="115">
        <v>350</v>
      </c>
    </row>
    <row r="62" spans="2:6" x14ac:dyDescent="0.3">
      <c r="B62" s="128"/>
      <c r="C62" s="115"/>
      <c r="D62" s="115">
        <v>17</v>
      </c>
      <c r="E62" s="115">
        <v>31</v>
      </c>
      <c r="F62" s="115">
        <v>54</v>
      </c>
    </row>
    <row r="63" spans="2:6" x14ac:dyDescent="0.3">
      <c r="B63" s="125">
        <v>3</v>
      </c>
      <c r="C63" s="115">
        <v>17</v>
      </c>
      <c r="D63" s="115">
        <v>19</v>
      </c>
      <c r="E63" s="115">
        <v>54</v>
      </c>
      <c r="F63" s="115">
        <v>111</v>
      </c>
    </row>
    <row r="64" spans="2:6" x14ac:dyDescent="0.3">
      <c r="B64" s="125" t="s">
        <v>93</v>
      </c>
      <c r="C64" s="115">
        <v>19</v>
      </c>
      <c r="D64" s="115">
        <v>21</v>
      </c>
      <c r="E64" s="115">
        <v>111</v>
      </c>
      <c r="F64" s="115">
        <v>144</v>
      </c>
    </row>
    <row r="65" spans="2:6" x14ac:dyDescent="0.3">
      <c r="B65" s="125"/>
      <c r="C65" s="115">
        <v>21</v>
      </c>
      <c r="D65" s="115">
        <v>23</v>
      </c>
      <c r="E65" s="115">
        <v>144</v>
      </c>
      <c r="F65" s="115">
        <v>222</v>
      </c>
    </row>
    <row r="66" spans="2:6" x14ac:dyDescent="0.3">
      <c r="B66" s="125"/>
      <c r="C66" s="115">
        <v>23</v>
      </c>
      <c r="D66" s="115">
        <v>26</v>
      </c>
      <c r="E66" s="115">
        <v>222</v>
      </c>
      <c r="F66" s="115">
        <v>245</v>
      </c>
    </row>
    <row r="67" spans="2:6" x14ac:dyDescent="0.3">
      <c r="B67" s="125"/>
      <c r="C67" s="115">
        <v>26</v>
      </c>
      <c r="D67" s="115">
        <v>27</v>
      </c>
      <c r="E67" s="115">
        <v>300</v>
      </c>
      <c r="F67" s="115">
        <v>400</v>
      </c>
    </row>
    <row r="68" spans="2:6" x14ac:dyDescent="0.3">
      <c r="B68" s="125"/>
      <c r="C68" s="115">
        <v>27</v>
      </c>
      <c r="D68" s="115">
        <v>29</v>
      </c>
      <c r="E68" s="115">
        <v>400</v>
      </c>
      <c r="F68" s="115">
        <v>500</v>
      </c>
    </row>
    <row r="69" spans="2:6" x14ac:dyDescent="0.3">
      <c r="B69" s="117"/>
      <c r="C69" s="115">
        <v>29</v>
      </c>
      <c r="D69" s="115"/>
      <c r="E69" s="115">
        <v>500</v>
      </c>
      <c r="F69" s="115">
        <v>600</v>
      </c>
    </row>
    <row r="70" spans="2:6" x14ac:dyDescent="0.3">
      <c r="B70" s="116" t="s">
        <v>94</v>
      </c>
      <c r="C70" s="115"/>
      <c r="D70" s="115">
        <v>25</v>
      </c>
      <c r="E70" s="115">
        <v>144</v>
      </c>
      <c r="F70" s="115">
        <v>146</v>
      </c>
    </row>
    <row r="71" spans="2:6" x14ac:dyDescent="0.3">
      <c r="B71" s="125" t="s">
        <v>95</v>
      </c>
      <c r="C71" s="115">
        <v>25</v>
      </c>
      <c r="D71" s="115">
        <v>27</v>
      </c>
      <c r="E71" s="115">
        <v>146</v>
      </c>
      <c r="F71" s="115">
        <v>228</v>
      </c>
    </row>
    <row r="72" spans="2:6" x14ac:dyDescent="0.3">
      <c r="B72" s="125"/>
      <c r="C72" s="115">
        <v>27</v>
      </c>
      <c r="D72" s="115">
        <v>29</v>
      </c>
      <c r="E72" s="115">
        <v>228</v>
      </c>
      <c r="F72" s="115">
        <v>362</v>
      </c>
    </row>
    <row r="73" spans="2:6" x14ac:dyDescent="0.3">
      <c r="B73" s="125"/>
      <c r="C73" s="115">
        <v>29</v>
      </c>
      <c r="D73" s="115">
        <v>32</v>
      </c>
      <c r="E73" s="115">
        <v>362</v>
      </c>
      <c r="F73" s="115">
        <v>537</v>
      </c>
    </row>
    <row r="74" spans="2:6" x14ac:dyDescent="0.3">
      <c r="B74" s="125"/>
      <c r="C74" s="115">
        <v>32</v>
      </c>
      <c r="D74" s="115">
        <v>36</v>
      </c>
      <c r="E74" s="115">
        <v>450</v>
      </c>
      <c r="F74" s="115">
        <v>550</v>
      </c>
    </row>
    <row r="75" spans="2:6" x14ac:dyDescent="0.3">
      <c r="B75" s="117"/>
      <c r="C75" s="115">
        <v>36</v>
      </c>
      <c r="D75" s="115"/>
      <c r="E75" s="115">
        <v>500</v>
      </c>
      <c r="F75" s="115">
        <v>600</v>
      </c>
    </row>
    <row r="77" spans="2:6" ht="15" thickBot="1" x14ac:dyDescent="0.35">
      <c r="B77" s="114"/>
    </row>
    <row r="78" spans="2:6" ht="15" thickBot="1" x14ac:dyDescent="0.35">
      <c r="B78" s="130" t="s">
        <v>96</v>
      </c>
      <c r="C78" s="131"/>
      <c r="D78" s="131"/>
      <c r="E78" s="131"/>
      <c r="F78" s="132"/>
    </row>
    <row r="79" spans="2:6" x14ac:dyDescent="0.3">
      <c r="B79" s="399" t="s">
        <v>97</v>
      </c>
      <c r="C79" s="399"/>
      <c r="D79" s="399"/>
      <c r="E79" s="399"/>
      <c r="F79" s="399"/>
    </row>
    <row r="80" spans="2:6" x14ac:dyDescent="0.3">
      <c r="B80" s="379" t="s">
        <v>77</v>
      </c>
      <c r="C80" s="381" t="s">
        <v>78</v>
      </c>
      <c r="D80" s="382"/>
      <c r="E80" s="400" t="s">
        <v>64</v>
      </c>
      <c r="F80" s="401"/>
    </row>
    <row r="81" spans="2:6" x14ac:dyDescent="0.3">
      <c r="B81" s="379"/>
      <c r="C81" s="381" t="s">
        <v>98</v>
      </c>
      <c r="D81" s="382"/>
      <c r="E81" s="400"/>
      <c r="F81" s="401"/>
    </row>
    <row r="82" spans="2:6" x14ac:dyDescent="0.3">
      <c r="B82" s="379"/>
      <c r="C82" s="383" t="s">
        <v>99</v>
      </c>
      <c r="D82" s="384"/>
      <c r="E82" s="402"/>
      <c r="F82" s="403"/>
    </row>
    <row r="83" spans="2:6" ht="28.8" x14ac:dyDescent="0.3">
      <c r="B83" s="379"/>
      <c r="C83" s="392" t="s">
        <v>65</v>
      </c>
      <c r="D83" s="392" t="s">
        <v>66</v>
      </c>
      <c r="E83" s="116" t="s">
        <v>86</v>
      </c>
      <c r="F83" s="122" t="s">
        <v>90</v>
      </c>
    </row>
    <row r="84" spans="2:6" ht="43.2" x14ac:dyDescent="0.3">
      <c r="B84" s="379"/>
      <c r="C84" s="393"/>
      <c r="D84" s="393"/>
      <c r="E84" s="125" t="s">
        <v>87</v>
      </c>
      <c r="F84" s="123" t="s">
        <v>91</v>
      </c>
    </row>
    <row r="85" spans="2:6" ht="28.8" x14ac:dyDescent="0.3">
      <c r="B85" s="379"/>
      <c r="C85" s="393"/>
      <c r="D85" s="393"/>
      <c r="E85" s="125" t="s">
        <v>88</v>
      </c>
      <c r="F85" s="123"/>
    </row>
    <row r="86" spans="2:6" x14ac:dyDescent="0.3">
      <c r="B86" s="380"/>
      <c r="C86" s="394"/>
      <c r="D86" s="394"/>
      <c r="E86" s="117" t="s">
        <v>89</v>
      </c>
      <c r="F86" s="124"/>
    </row>
    <row r="87" spans="2:6" x14ac:dyDescent="0.3">
      <c r="B87" s="396" t="s">
        <v>100</v>
      </c>
      <c r="C87" s="115"/>
      <c r="D87" s="115">
        <v>29</v>
      </c>
      <c r="E87" s="115">
        <v>100</v>
      </c>
      <c r="F87" s="115">
        <v>150</v>
      </c>
    </row>
    <row r="88" spans="2:6" x14ac:dyDescent="0.3">
      <c r="B88" s="397"/>
      <c r="C88" s="115">
        <v>29</v>
      </c>
      <c r="D88" s="115">
        <v>31</v>
      </c>
      <c r="E88" s="115">
        <v>120</v>
      </c>
      <c r="F88" s="115">
        <v>190</v>
      </c>
    </row>
    <row r="89" spans="2:6" x14ac:dyDescent="0.3">
      <c r="B89" s="397"/>
      <c r="C89" s="115">
        <v>31</v>
      </c>
      <c r="D89" s="115">
        <v>33</v>
      </c>
      <c r="E89" s="115">
        <v>190</v>
      </c>
      <c r="F89" s="115">
        <v>320</v>
      </c>
    </row>
    <row r="90" spans="2:6" x14ac:dyDescent="0.3">
      <c r="B90" s="397"/>
      <c r="C90" s="115">
        <v>33</v>
      </c>
      <c r="D90" s="115">
        <v>38</v>
      </c>
      <c r="E90" s="115">
        <v>320</v>
      </c>
      <c r="F90" s="115">
        <v>560</v>
      </c>
    </row>
    <row r="91" spans="2:6" x14ac:dyDescent="0.3">
      <c r="B91" s="397"/>
      <c r="C91" s="115">
        <v>38</v>
      </c>
      <c r="D91" s="115">
        <v>40</v>
      </c>
      <c r="E91" s="115">
        <v>370</v>
      </c>
      <c r="F91" s="115">
        <v>560</v>
      </c>
    </row>
    <row r="92" spans="2:6" x14ac:dyDescent="0.3">
      <c r="B92" s="398"/>
      <c r="C92" s="115">
        <v>40</v>
      </c>
      <c r="D92" s="115"/>
      <c r="E92" s="115">
        <v>400</v>
      </c>
      <c r="F92" s="115">
        <v>600</v>
      </c>
    </row>
    <row r="93" spans="2:6" x14ac:dyDescent="0.3">
      <c r="B93" s="116">
        <v>3</v>
      </c>
      <c r="C93" s="115"/>
      <c r="D93" s="115">
        <v>38</v>
      </c>
      <c r="E93" s="115">
        <v>190</v>
      </c>
      <c r="F93" s="115">
        <v>320</v>
      </c>
    </row>
    <row r="94" spans="2:6" x14ac:dyDescent="0.3">
      <c r="B94" s="125" t="s">
        <v>93</v>
      </c>
      <c r="C94" s="115">
        <v>38</v>
      </c>
      <c r="D94" s="115">
        <v>40</v>
      </c>
      <c r="E94" s="115">
        <v>320</v>
      </c>
      <c r="F94" s="115">
        <v>480</v>
      </c>
    </row>
    <row r="95" spans="2:6" x14ac:dyDescent="0.3">
      <c r="B95" s="117"/>
      <c r="C95" s="115">
        <v>40</v>
      </c>
      <c r="D95" s="115"/>
      <c r="E95" s="115">
        <v>480</v>
      </c>
      <c r="F95" s="115">
        <v>780</v>
      </c>
    </row>
    <row r="96" spans="2:6" ht="14.4" customHeight="1" x14ac:dyDescent="0.3">
      <c r="B96" s="396" t="s">
        <v>101</v>
      </c>
      <c r="C96" s="404" t="s">
        <v>102</v>
      </c>
      <c r="D96" s="405"/>
      <c r="E96" s="396">
        <v>400</v>
      </c>
      <c r="F96" s="396">
        <v>600</v>
      </c>
    </row>
    <row r="97" spans="2:6" ht="28.8" customHeight="1" x14ac:dyDescent="0.3">
      <c r="B97" s="397"/>
      <c r="C97" s="388" t="s">
        <v>103</v>
      </c>
      <c r="D97" s="389"/>
      <c r="E97" s="397"/>
      <c r="F97" s="397"/>
    </row>
    <row r="98" spans="2:6" ht="28.8" customHeight="1" x14ac:dyDescent="0.3">
      <c r="B98" s="397"/>
      <c r="C98" s="388" t="s">
        <v>104</v>
      </c>
      <c r="D98" s="389"/>
      <c r="E98" s="397"/>
      <c r="F98" s="397"/>
    </row>
    <row r="99" spans="2:6" ht="14.4" customHeight="1" x14ac:dyDescent="0.3">
      <c r="B99" s="398"/>
      <c r="C99" s="390" t="s">
        <v>105</v>
      </c>
      <c r="D99" s="391"/>
      <c r="E99" s="398"/>
      <c r="F99" s="398"/>
    </row>
    <row r="101" spans="2:6" ht="15" thickBot="1" x14ac:dyDescent="0.35">
      <c r="B101" s="114"/>
    </row>
    <row r="102" spans="2:6" ht="15" thickBot="1" x14ac:dyDescent="0.35">
      <c r="B102" s="130" t="s">
        <v>106</v>
      </c>
      <c r="C102" s="132"/>
    </row>
    <row r="103" spans="2:6" x14ac:dyDescent="0.3">
      <c r="B103" s="399" t="s">
        <v>107</v>
      </c>
      <c r="C103" s="399"/>
    </row>
    <row r="104" spans="2:6" ht="57.6" x14ac:dyDescent="0.3">
      <c r="B104" s="117"/>
      <c r="C104" s="117" t="s">
        <v>64</v>
      </c>
    </row>
    <row r="105" spans="2:6" ht="28.8" x14ac:dyDescent="0.3">
      <c r="B105" s="115" t="s">
        <v>108</v>
      </c>
      <c r="C105" s="115">
        <v>75</v>
      </c>
    </row>
    <row r="106" spans="2:6" ht="28.8" x14ac:dyDescent="0.3">
      <c r="B106" s="115" t="s">
        <v>109</v>
      </c>
      <c r="C106" s="115">
        <v>100</v>
      </c>
    </row>
    <row r="107" spans="2:6" ht="28.8" x14ac:dyDescent="0.3">
      <c r="B107" s="115" t="s">
        <v>110</v>
      </c>
      <c r="C107" s="115">
        <v>125</v>
      </c>
    </row>
    <row r="108" spans="2:6" ht="28.8" x14ac:dyDescent="0.3">
      <c r="B108" s="115" t="s">
        <v>111</v>
      </c>
      <c r="C108" s="115">
        <v>150</v>
      </c>
    </row>
  </sheetData>
  <sheetProtection algorithmName="SHA-512" hashValue="BqJWVac/qGI2GNfoO7SLKoyEP1nGxB2zGLaAaXrw6DEXfSqYuOCI3JRaVQSP9f8wb5qcHpNioUuHb6qQPW+02g==" saltValue="G3cmaQooKxd9kaV9ioi5Kg==" spinCount="100000" sheet="1" selectLockedCells="1"/>
  <mergeCells count="48">
    <mergeCell ref="B4:D4"/>
    <mergeCell ref="C5:D5"/>
    <mergeCell ref="C6:D7"/>
    <mergeCell ref="B9:D9"/>
    <mergeCell ref="C22:D22"/>
    <mergeCell ref="B10:C10"/>
    <mergeCell ref="D10:D11"/>
    <mergeCell ref="E80:F82"/>
    <mergeCell ref="C83:C86"/>
    <mergeCell ref="D83:D86"/>
    <mergeCell ref="B79:F79"/>
    <mergeCell ref="B103:C103"/>
    <mergeCell ref="E96:E99"/>
    <mergeCell ref="F96:F99"/>
    <mergeCell ref="B87:B92"/>
    <mergeCell ref="B96:B99"/>
    <mergeCell ref="C96:D96"/>
    <mergeCell ref="C97:D97"/>
    <mergeCell ref="C98:D98"/>
    <mergeCell ref="C99:D99"/>
    <mergeCell ref="C51:D51"/>
    <mergeCell ref="B80:B86"/>
    <mergeCell ref="C80:D80"/>
    <mergeCell ref="C81:D81"/>
    <mergeCell ref="C82:D82"/>
    <mergeCell ref="E49:F51"/>
    <mergeCell ref="C52:C55"/>
    <mergeCell ref="D52:D55"/>
    <mergeCell ref="B48:F48"/>
    <mergeCell ref="E27:E30"/>
    <mergeCell ref="B31:B33"/>
    <mergeCell ref="B37:B40"/>
    <mergeCell ref="C37:D37"/>
    <mergeCell ref="C38:D38"/>
    <mergeCell ref="C39:D39"/>
    <mergeCell ref="E37:E40"/>
    <mergeCell ref="B36:E36"/>
    <mergeCell ref="B41:B45"/>
    <mergeCell ref="B49:B55"/>
    <mergeCell ref="C49:D49"/>
    <mergeCell ref="C50:D50"/>
    <mergeCell ref="B27:B30"/>
    <mergeCell ref="C27:D27"/>
    <mergeCell ref="C28:D28"/>
    <mergeCell ref="C29:D29"/>
    <mergeCell ref="B21:D21"/>
    <mergeCell ref="B26:E26"/>
    <mergeCell ref="C23:D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95F3-7F5B-468A-B142-7D24AA67E219}">
  <dimension ref="B3:B32"/>
  <sheetViews>
    <sheetView topLeftCell="A18" workbookViewId="0">
      <selection activeCell="B17" sqref="B17"/>
    </sheetView>
  </sheetViews>
  <sheetFormatPr defaultRowHeight="14.4" x14ac:dyDescent="0.3"/>
  <cols>
    <col min="2" max="2" width="156" customWidth="1"/>
    <col min="258" max="258" width="156" customWidth="1"/>
    <col min="514" max="514" width="156" customWidth="1"/>
    <col min="770" max="770" width="156" customWidth="1"/>
    <col min="1026" max="1026" width="156" customWidth="1"/>
    <col min="1282" max="1282" width="156" customWidth="1"/>
    <col min="1538" max="1538" width="156" customWidth="1"/>
    <col min="1794" max="1794" width="156" customWidth="1"/>
    <col min="2050" max="2050" width="156" customWidth="1"/>
    <col min="2306" max="2306" width="156" customWidth="1"/>
    <col min="2562" max="2562" width="156" customWidth="1"/>
    <col min="2818" max="2818" width="156" customWidth="1"/>
    <col min="3074" max="3074" width="156" customWidth="1"/>
    <col min="3330" max="3330" width="156" customWidth="1"/>
    <col min="3586" max="3586" width="156" customWidth="1"/>
    <col min="3842" max="3842" width="156" customWidth="1"/>
    <col min="4098" max="4098" width="156" customWidth="1"/>
    <col min="4354" max="4354" width="156" customWidth="1"/>
    <col min="4610" max="4610" width="156" customWidth="1"/>
    <col min="4866" max="4866" width="156" customWidth="1"/>
    <col min="5122" max="5122" width="156" customWidth="1"/>
    <col min="5378" max="5378" width="156" customWidth="1"/>
    <col min="5634" max="5634" width="156" customWidth="1"/>
    <col min="5890" max="5890" width="156" customWidth="1"/>
    <col min="6146" max="6146" width="156" customWidth="1"/>
    <col min="6402" max="6402" width="156" customWidth="1"/>
    <col min="6658" max="6658" width="156" customWidth="1"/>
    <col min="6914" max="6914" width="156" customWidth="1"/>
    <col min="7170" max="7170" width="156" customWidth="1"/>
    <col min="7426" max="7426" width="156" customWidth="1"/>
    <col min="7682" max="7682" width="156" customWidth="1"/>
    <col min="7938" max="7938" width="156" customWidth="1"/>
    <col min="8194" max="8194" width="156" customWidth="1"/>
    <col min="8450" max="8450" width="156" customWidth="1"/>
    <col min="8706" max="8706" width="156" customWidth="1"/>
    <col min="8962" max="8962" width="156" customWidth="1"/>
    <col min="9218" max="9218" width="156" customWidth="1"/>
    <col min="9474" max="9474" width="156" customWidth="1"/>
    <col min="9730" max="9730" width="156" customWidth="1"/>
    <col min="9986" max="9986" width="156" customWidth="1"/>
    <col min="10242" max="10242" width="156" customWidth="1"/>
    <col min="10498" max="10498" width="156" customWidth="1"/>
    <col min="10754" max="10754" width="156" customWidth="1"/>
    <col min="11010" max="11010" width="156" customWidth="1"/>
    <col min="11266" max="11266" width="156" customWidth="1"/>
    <col min="11522" max="11522" width="156" customWidth="1"/>
    <col min="11778" max="11778" width="156" customWidth="1"/>
    <col min="12034" max="12034" width="156" customWidth="1"/>
    <col min="12290" max="12290" width="156" customWidth="1"/>
    <col min="12546" max="12546" width="156" customWidth="1"/>
    <col min="12802" max="12802" width="156" customWidth="1"/>
    <col min="13058" max="13058" width="156" customWidth="1"/>
    <col min="13314" max="13314" width="156" customWidth="1"/>
    <col min="13570" max="13570" width="156" customWidth="1"/>
    <col min="13826" max="13826" width="156" customWidth="1"/>
    <col min="14082" max="14082" width="156" customWidth="1"/>
    <col min="14338" max="14338" width="156" customWidth="1"/>
    <col min="14594" max="14594" width="156" customWidth="1"/>
    <col min="14850" max="14850" width="156" customWidth="1"/>
    <col min="15106" max="15106" width="156" customWidth="1"/>
    <col min="15362" max="15362" width="156" customWidth="1"/>
    <col min="15618" max="15618" width="156" customWidth="1"/>
    <col min="15874" max="15874" width="156" customWidth="1"/>
    <col min="16130" max="16130" width="156" customWidth="1"/>
  </cols>
  <sheetData>
    <row r="3" spans="2:2" ht="16.8" x14ac:dyDescent="0.3">
      <c r="B3" s="1" t="s">
        <v>0</v>
      </c>
    </row>
    <row r="4" spans="2:2" x14ac:dyDescent="0.3">
      <c r="B4" s="2" t="s">
        <v>1</v>
      </c>
    </row>
    <row r="5" spans="2:2" x14ac:dyDescent="0.3">
      <c r="B5" s="2" t="s">
        <v>2</v>
      </c>
    </row>
    <row r="6" spans="2:2" x14ac:dyDescent="0.3">
      <c r="B6" s="2" t="s">
        <v>3</v>
      </c>
    </row>
    <row r="7" spans="2:2" x14ac:dyDescent="0.3">
      <c r="B7" s="2" t="s">
        <v>4</v>
      </c>
    </row>
    <row r="8" spans="2:2" x14ac:dyDescent="0.3">
      <c r="B8" s="2" t="s">
        <v>5</v>
      </c>
    </row>
    <row r="9" spans="2:2" x14ac:dyDescent="0.3">
      <c r="B9" s="2" t="s">
        <v>6</v>
      </c>
    </row>
    <row r="10" spans="2:2" x14ac:dyDescent="0.3">
      <c r="B10" s="2" t="s">
        <v>7</v>
      </c>
    </row>
    <row r="11" spans="2:2" x14ac:dyDescent="0.3">
      <c r="B11" s="2" t="s">
        <v>8</v>
      </c>
    </row>
    <row r="12" spans="2:2" x14ac:dyDescent="0.3">
      <c r="B12" s="2" t="s">
        <v>9</v>
      </c>
    </row>
    <row r="13" spans="2:2" x14ac:dyDescent="0.3">
      <c r="B13" s="2" t="s">
        <v>10</v>
      </c>
    </row>
    <row r="15" spans="2:2" ht="15.6" x14ac:dyDescent="0.3">
      <c r="B15" s="3" t="s">
        <v>11</v>
      </c>
    </row>
    <row r="16" spans="2:2" x14ac:dyDescent="0.3">
      <c r="B16" s="4" t="s">
        <v>12</v>
      </c>
    </row>
    <row r="17" spans="2:2" x14ac:dyDescent="0.3">
      <c r="B17" s="4" t="s">
        <v>13</v>
      </c>
    </row>
    <row r="18" spans="2:2" ht="28.2" customHeight="1" x14ac:dyDescent="0.3">
      <c r="B18" s="4" t="s">
        <v>14</v>
      </c>
    </row>
    <row r="19" spans="2:2" ht="26.4" x14ac:dyDescent="0.3">
      <c r="B19" s="4" t="s">
        <v>15</v>
      </c>
    </row>
    <row r="21" spans="2:2" ht="15.6" x14ac:dyDescent="0.3">
      <c r="B21" s="3" t="s">
        <v>16</v>
      </c>
    </row>
    <row r="22" spans="2:2" x14ac:dyDescent="0.3">
      <c r="B22" s="4" t="s">
        <v>17</v>
      </c>
    </row>
    <row r="23" spans="2:2" x14ac:dyDescent="0.3">
      <c r="B23" s="4" t="s">
        <v>18</v>
      </c>
    </row>
    <row r="24" spans="2:2" x14ac:dyDescent="0.3">
      <c r="B24" s="4" t="s">
        <v>19</v>
      </c>
    </row>
    <row r="25" spans="2:2" x14ac:dyDescent="0.3">
      <c r="B25" s="4" t="s">
        <v>20</v>
      </c>
    </row>
    <row r="27" spans="2:2" ht="15.6" x14ac:dyDescent="0.3">
      <c r="B27" s="3" t="s">
        <v>21</v>
      </c>
    </row>
    <row r="28" spans="2:2" x14ac:dyDescent="0.3">
      <c r="B28" s="5" t="s">
        <v>22</v>
      </c>
    </row>
    <row r="29" spans="2:2" x14ac:dyDescent="0.3">
      <c r="B29" s="4" t="s">
        <v>23</v>
      </c>
    </row>
    <row r="30" spans="2:2" x14ac:dyDescent="0.3">
      <c r="B30" s="4" t="s">
        <v>24</v>
      </c>
    </row>
    <row r="31" spans="2:2" x14ac:dyDescent="0.3">
      <c r="B31" s="4" t="s">
        <v>25</v>
      </c>
    </row>
    <row r="32" spans="2:2" x14ac:dyDescent="0.3">
      <c r="B32" s="4" t="s">
        <v>26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L,M1 predpokladaná daň 2026</vt:lpstr>
      <vt:lpstr>N1 predpokladaná daň 2026</vt:lpstr>
      <vt:lpstr>M2,N2 predpokladaná daň 2026 </vt:lpstr>
      <vt:lpstr>sadzby 2026</vt:lpstr>
      <vt:lpstr>Kategórie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Chlebec</dc:creator>
  <cp:lastModifiedBy>Vladimír Chlebec</cp:lastModifiedBy>
  <cp:lastPrinted>2026-01-11T10:50:09Z</cp:lastPrinted>
  <dcterms:created xsi:type="dcterms:W3CDTF">2024-01-07T12:49:05Z</dcterms:created>
  <dcterms:modified xsi:type="dcterms:W3CDTF">2026-01-11T10:52:32Z</dcterms:modified>
</cp:coreProperties>
</file>